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Hana Zajíčková\Documents\20091 polní cesta Dolany u Č.P\2021\"/>
    </mc:Choice>
  </mc:AlternateContent>
  <bookViews>
    <workbookView xWindow="0" yWindow="0" windowWidth="0" windowHeight="0"/>
  </bookViews>
  <sheets>
    <sheet name="Rekapitulace stavby" sheetId="1" r:id="rId1"/>
    <sheet name="SO1 - Polní cesta HPC1 - ..." sheetId="2" r:id="rId2"/>
    <sheet name="SO2 - Polní cesta HPC1 - ..." sheetId="3" r:id="rId3"/>
    <sheet name="SO3 - Polní cesta HPC1 - ..." sheetId="4" r:id="rId4"/>
    <sheet name="VON - Vedlejší a ostatní ..." sheetId="5" r:id="rId5"/>
    <sheet name="Pokyny pro vyplnění" sheetId="6" r:id="rId6"/>
  </sheets>
  <definedNames>
    <definedName name="_xlnm.Print_Area" localSheetId="0">'Rekapitulace stavby'!$D$4:$AO$36,'Rekapitulace stavby'!$C$42:$AQ$59</definedName>
    <definedName name="_xlnm.Print_Titles" localSheetId="0">'Rekapitulace stavby'!$52:$52</definedName>
    <definedName name="_xlnm._FilterDatabase" localSheetId="1" hidden="1">'SO1 - Polní cesta HPC1 - ...'!$C$86:$K$291</definedName>
    <definedName name="_xlnm.Print_Area" localSheetId="1">'SO1 - Polní cesta HPC1 - ...'!$C$4:$J$39,'SO1 - Polní cesta HPC1 - ...'!$C$45:$J$68,'SO1 - Polní cesta HPC1 - ...'!$C$74:$K$291</definedName>
    <definedName name="_xlnm.Print_Titles" localSheetId="1">'SO1 - Polní cesta HPC1 - ...'!$86:$86</definedName>
    <definedName name="_xlnm._FilterDatabase" localSheetId="2" hidden="1">'SO2 - Polní cesta HPC1 - ...'!$C$85:$K$171</definedName>
    <definedName name="_xlnm.Print_Area" localSheetId="2">'SO2 - Polní cesta HPC1 - ...'!$C$4:$J$39,'SO2 - Polní cesta HPC1 - ...'!$C$45:$J$67,'SO2 - Polní cesta HPC1 - ...'!$C$73:$K$171</definedName>
    <definedName name="_xlnm.Print_Titles" localSheetId="2">'SO2 - Polní cesta HPC1 - ...'!$85:$85</definedName>
    <definedName name="_xlnm._FilterDatabase" localSheetId="3" hidden="1">'SO3 - Polní cesta HPC1 - ...'!$C$85:$K$226</definedName>
    <definedName name="_xlnm.Print_Area" localSheetId="3">'SO3 - Polní cesta HPC1 - ...'!$C$4:$J$39,'SO3 - Polní cesta HPC1 - ...'!$C$45:$J$67,'SO3 - Polní cesta HPC1 - ...'!$C$73:$K$226</definedName>
    <definedName name="_xlnm.Print_Titles" localSheetId="3">'SO3 - Polní cesta HPC1 - ...'!$85:$85</definedName>
    <definedName name="_xlnm._FilterDatabase" localSheetId="4" hidden="1">'VON - Vedlejší a ostatní ...'!$C$81:$K$112</definedName>
    <definedName name="_xlnm.Print_Area" localSheetId="4">'VON - Vedlejší a ostatní ...'!$C$4:$J$39,'VON - Vedlejší a ostatní ...'!$C$45:$J$63,'VON - Vedlejší a ostatní ...'!$C$69:$K$112</definedName>
    <definedName name="_xlnm.Print_Titles" localSheetId="4">'VON - Vedlejší a ostatní ...'!$81:$81</definedName>
    <definedName name="_xlnm.Print_Area" localSheetId="5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5" l="1" r="J37"/>
  <c r="J36"/>
  <c i="1" r="AY58"/>
  <c i="5" r="J35"/>
  <c i="1" r="AX58"/>
  <c i="5" r="BI110"/>
  <c r="BH110"/>
  <c r="BG110"/>
  <c r="BF110"/>
  <c r="T110"/>
  <c r="R110"/>
  <c r="P110"/>
  <c r="BI107"/>
  <c r="BH107"/>
  <c r="BG107"/>
  <c r="BF107"/>
  <c r="T107"/>
  <c r="R107"/>
  <c r="P107"/>
  <c r="BI104"/>
  <c r="BH104"/>
  <c r="BG104"/>
  <c r="BF104"/>
  <c r="T104"/>
  <c r="R104"/>
  <c r="P104"/>
  <c r="BI101"/>
  <c r="BH101"/>
  <c r="BG101"/>
  <c r="BF101"/>
  <c r="T101"/>
  <c r="R101"/>
  <c r="P101"/>
  <c r="BI98"/>
  <c r="BH98"/>
  <c r="BG98"/>
  <c r="BF98"/>
  <c r="T98"/>
  <c r="R98"/>
  <c r="P98"/>
  <c r="BI95"/>
  <c r="BH95"/>
  <c r="BG95"/>
  <c r="BF95"/>
  <c r="T95"/>
  <c r="R95"/>
  <c r="P95"/>
  <c r="BI92"/>
  <c r="BH92"/>
  <c r="BG92"/>
  <c r="BF92"/>
  <c r="T92"/>
  <c r="R92"/>
  <c r="P92"/>
  <c r="BI88"/>
  <c r="BH88"/>
  <c r="BG88"/>
  <c r="BF88"/>
  <c r="T88"/>
  <c r="R88"/>
  <c r="P88"/>
  <c r="BI85"/>
  <c r="BH85"/>
  <c r="BG85"/>
  <c r="BF85"/>
  <c r="T85"/>
  <c r="R85"/>
  <c r="P85"/>
  <c r="J79"/>
  <c r="J78"/>
  <c r="F78"/>
  <c r="F76"/>
  <c r="E74"/>
  <c r="J55"/>
  <c r="J54"/>
  <c r="F54"/>
  <c r="F52"/>
  <c r="E50"/>
  <c r="J18"/>
  <c r="E18"/>
  <c r="F79"/>
  <c r="J17"/>
  <c r="J12"/>
  <c r="J52"/>
  <c r="E7"/>
  <c r="E72"/>
  <c i="4" r="J37"/>
  <c r="J36"/>
  <c i="1" r="AY57"/>
  <c i="4" r="J35"/>
  <c i="1" r="AX57"/>
  <c i="4" r="BI225"/>
  <c r="BH225"/>
  <c r="BG225"/>
  <c r="BF225"/>
  <c r="T225"/>
  <c r="T224"/>
  <c r="R225"/>
  <c r="R224"/>
  <c r="P225"/>
  <c r="P224"/>
  <c r="BI220"/>
  <c r="BH220"/>
  <c r="BG220"/>
  <c r="BF220"/>
  <c r="T220"/>
  <c r="R220"/>
  <c r="P220"/>
  <c r="BI217"/>
  <c r="BH217"/>
  <c r="BG217"/>
  <c r="BF217"/>
  <c r="T217"/>
  <c r="R217"/>
  <c r="P217"/>
  <c r="BI215"/>
  <c r="BH215"/>
  <c r="BG215"/>
  <c r="BF215"/>
  <c r="T215"/>
  <c r="R215"/>
  <c r="P215"/>
  <c r="BI211"/>
  <c r="BH211"/>
  <c r="BG211"/>
  <c r="BF211"/>
  <c r="T211"/>
  <c r="R211"/>
  <c r="P211"/>
  <c r="BI207"/>
  <c r="BH207"/>
  <c r="BG207"/>
  <c r="BF207"/>
  <c r="T207"/>
  <c r="R207"/>
  <c r="P207"/>
  <c r="BI204"/>
  <c r="BH204"/>
  <c r="BG204"/>
  <c r="BF204"/>
  <c r="T204"/>
  <c r="R204"/>
  <c r="P204"/>
  <c r="BI201"/>
  <c r="BH201"/>
  <c r="BG201"/>
  <c r="BF201"/>
  <c r="T201"/>
  <c r="R201"/>
  <c r="P201"/>
  <c r="BI199"/>
  <c r="BH199"/>
  <c r="BG199"/>
  <c r="BF199"/>
  <c r="T199"/>
  <c r="R199"/>
  <c r="P199"/>
  <c r="BI196"/>
  <c r="BH196"/>
  <c r="BG196"/>
  <c r="BF196"/>
  <c r="T196"/>
  <c r="R196"/>
  <c r="P196"/>
  <c r="BI193"/>
  <c r="BH193"/>
  <c r="BG193"/>
  <c r="BF193"/>
  <c r="T193"/>
  <c r="R193"/>
  <c r="P193"/>
  <c r="BI190"/>
  <c r="BH190"/>
  <c r="BG190"/>
  <c r="BF190"/>
  <c r="T190"/>
  <c r="R190"/>
  <c r="P190"/>
  <c r="BI187"/>
  <c r="BH187"/>
  <c r="BG187"/>
  <c r="BF187"/>
  <c r="T187"/>
  <c r="R187"/>
  <c r="P187"/>
  <c r="BI185"/>
  <c r="BH185"/>
  <c r="BG185"/>
  <c r="BF185"/>
  <c r="T185"/>
  <c r="R185"/>
  <c r="P185"/>
  <c r="BI178"/>
  <c r="BH178"/>
  <c r="BG178"/>
  <c r="BF178"/>
  <c r="T178"/>
  <c r="R178"/>
  <c r="P178"/>
  <c r="BI175"/>
  <c r="BH175"/>
  <c r="BG175"/>
  <c r="BF175"/>
  <c r="T175"/>
  <c r="R175"/>
  <c r="P175"/>
  <c r="BI172"/>
  <c r="BH172"/>
  <c r="BG172"/>
  <c r="BF172"/>
  <c r="T172"/>
  <c r="R172"/>
  <c r="P172"/>
  <c r="BI168"/>
  <c r="BH168"/>
  <c r="BG168"/>
  <c r="BF168"/>
  <c r="T168"/>
  <c r="T167"/>
  <c r="R168"/>
  <c r="R167"/>
  <c r="P168"/>
  <c r="P167"/>
  <c r="BI164"/>
  <c r="BH164"/>
  <c r="BG164"/>
  <c r="BF164"/>
  <c r="T164"/>
  <c r="R164"/>
  <c r="P164"/>
  <c r="BI161"/>
  <c r="BH161"/>
  <c r="BG161"/>
  <c r="BF161"/>
  <c r="T161"/>
  <c r="R161"/>
  <c r="P161"/>
  <c r="BI158"/>
  <c r="BH158"/>
  <c r="BG158"/>
  <c r="BF158"/>
  <c r="T158"/>
  <c r="R158"/>
  <c r="P158"/>
  <c r="BI155"/>
  <c r="BH155"/>
  <c r="BG155"/>
  <c r="BF155"/>
  <c r="T155"/>
  <c r="R155"/>
  <c r="P155"/>
  <c r="BI152"/>
  <c r="BH152"/>
  <c r="BG152"/>
  <c r="BF152"/>
  <c r="T152"/>
  <c r="R152"/>
  <c r="P152"/>
  <c r="BI149"/>
  <c r="BH149"/>
  <c r="BG149"/>
  <c r="BF149"/>
  <c r="T149"/>
  <c r="R149"/>
  <c r="P149"/>
  <c r="BI146"/>
  <c r="BH146"/>
  <c r="BG146"/>
  <c r="BF146"/>
  <c r="T146"/>
  <c r="R146"/>
  <c r="P146"/>
  <c r="BI143"/>
  <c r="BH143"/>
  <c r="BG143"/>
  <c r="BF143"/>
  <c r="T143"/>
  <c r="R143"/>
  <c r="P143"/>
  <c r="BI140"/>
  <c r="BH140"/>
  <c r="BG140"/>
  <c r="BF140"/>
  <c r="T140"/>
  <c r="R140"/>
  <c r="P140"/>
  <c r="BI137"/>
  <c r="BH137"/>
  <c r="BG137"/>
  <c r="BF137"/>
  <c r="T137"/>
  <c r="R137"/>
  <c r="P137"/>
  <c r="BI132"/>
  <c r="BH132"/>
  <c r="BG132"/>
  <c r="BF132"/>
  <c r="T132"/>
  <c r="R132"/>
  <c r="P132"/>
  <c r="BI129"/>
  <c r="BH129"/>
  <c r="BG129"/>
  <c r="BF129"/>
  <c r="T129"/>
  <c r="R129"/>
  <c r="P129"/>
  <c r="BI127"/>
  <c r="BH127"/>
  <c r="BG127"/>
  <c r="BF127"/>
  <c r="T127"/>
  <c r="R127"/>
  <c r="P127"/>
  <c r="BI122"/>
  <c r="BH122"/>
  <c r="BG122"/>
  <c r="BF122"/>
  <c r="T122"/>
  <c r="R122"/>
  <c r="P122"/>
  <c r="BI118"/>
  <c r="BH118"/>
  <c r="BG118"/>
  <c r="BF118"/>
  <c r="T118"/>
  <c r="R118"/>
  <c r="P118"/>
  <c r="BI114"/>
  <c r="BH114"/>
  <c r="BG114"/>
  <c r="BF114"/>
  <c r="T114"/>
  <c r="R114"/>
  <c r="P114"/>
  <c r="BI110"/>
  <c r="BH110"/>
  <c r="BG110"/>
  <c r="BF110"/>
  <c r="T110"/>
  <c r="R110"/>
  <c r="P110"/>
  <c r="BI106"/>
  <c r="BH106"/>
  <c r="BG106"/>
  <c r="BF106"/>
  <c r="T106"/>
  <c r="R106"/>
  <c r="P106"/>
  <c r="BI102"/>
  <c r="BH102"/>
  <c r="BG102"/>
  <c r="BF102"/>
  <c r="T102"/>
  <c r="R102"/>
  <c r="P102"/>
  <c r="BI98"/>
  <c r="BH98"/>
  <c r="BG98"/>
  <c r="BF98"/>
  <c r="T98"/>
  <c r="R98"/>
  <c r="P98"/>
  <c r="BI95"/>
  <c r="BH95"/>
  <c r="BG95"/>
  <c r="BF95"/>
  <c r="T95"/>
  <c r="R95"/>
  <c r="P95"/>
  <c r="BI92"/>
  <c r="BH92"/>
  <c r="BG92"/>
  <c r="BF92"/>
  <c r="T92"/>
  <c r="R92"/>
  <c r="P92"/>
  <c r="BI89"/>
  <c r="BH89"/>
  <c r="BG89"/>
  <c r="BF89"/>
  <c r="T89"/>
  <c r="R89"/>
  <c r="P89"/>
  <c r="J83"/>
  <c r="J82"/>
  <c r="F82"/>
  <c r="F80"/>
  <c r="E78"/>
  <c r="J55"/>
  <c r="J54"/>
  <c r="F54"/>
  <c r="F52"/>
  <c r="E50"/>
  <c r="J18"/>
  <c r="E18"/>
  <c r="F55"/>
  <c r="J17"/>
  <c r="J12"/>
  <c r="J80"/>
  <c r="E7"/>
  <c r="E76"/>
  <c i="3" r="J37"/>
  <c r="J36"/>
  <c i="1" r="AY56"/>
  <c i="3" r="J35"/>
  <c i="1" r="AX56"/>
  <c i="3" r="BI170"/>
  <c r="BH170"/>
  <c r="BG170"/>
  <c r="BF170"/>
  <c r="T170"/>
  <c r="T169"/>
  <c r="R170"/>
  <c r="R169"/>
  <c r="P170"/>
  <c r="P169"/>
  <c r="BI166"/>
  <c r="BH166"/>
  <c r="BG166"/>
  <c r="BF166"/>
  <c r="T166"/>
  <c r="R166"/>
  <c r="P166"/>
  <c r="BI163"/>
  <c r="BH163"/>
  <c r="BG163"/>
  <c r="BF163"/>
  <c r="T163"/>
  <c r="R163"/>
  <c r="P163"/>
  <c r="BI161"/>
  <c r="BH161"/>
  <c r="BG161"/>
  <c r="BF161"/>
  <c r="T161"/>
  <c r="R161"/>
  <c r="P161"/>
  <c r="BI157"/>
  <c r="BH157"/>
  <c r="BG157"/>
  <c r="BF157"/>
  <c r="T157"/>
  <c r="T156"/>
  <c r="R157"/>
  <c r="R156"/>
  <c r="P157"/>
  <c r="P156"/>
  <c r="BI154"/>
  <c r="BH154"/>
  <c r="BG154"/>
  <c r="BF154"/>
  <c r="T154"/>
  <c r="R154"/>
  <c r="P154"/>
  <c r="BI149"/>
  <c r="BH149"/>
  <c r="BG149"/>
  <c r="BF149"/>
  <c r="T149"/>
  <c r="R149"/>
  <c r="P149"/>
  <c r="BI145"/>
  <c r="BH145"/>
  <c r="BG145"/>
  <c r="BF145"/>
  <c r="T145"/>
  <c r="R145"/>
  <c r="P145"/>
  <c r="BI142"/>
  <c r="BH142"/>
  <c r="BG142"/>
  <c r="BF142"/>
  <c r="T142"/>
  <c r="R142"/>
  <c r="P142"/>
  <c r="BI139"/>
  <c r="BH139"/>
  <c r="BG139"/>
  <c r="BF139"/>
  <c r="T139"/>
  <c r="R139"/>
  <c r="P139"/>
  <c r="BI136"/>
  <c r="BH136"/>
  <c r="BG136"/>
  <c r="BF136"/>
  <c r="T136"/>
  <c r="R136"/>
  <c r="P136"/>
  <c r="BI133"/>
  <c r="BH133"/>
  <c r="BG133"/>
  <c r="BF133"/>
  <c r="T133"/>
  <c r="R133"/>
  <c r="P133"/>
  <c r="BI130"/>
  <c r="BH130"/>
  <c r="BG130"/>
  <c r="BF130"/>
  <c r="T130"/>
  <c r="R130"/>
  <c r="P130"/>
  <c r="BI127"/>
  <c r="BH127"/>
  <c r="BG127"/>
  <c r="BF127"/>
  <c r="T127"/>
  <c r="R127"/>
  <c r="P127"/>
  <c r="BI124"/>
  <c r="BH124"/>
  <c r="BG124"/>
  <c r="BF124"/>
  <c r="T124"/>
  <c r="R124"/>
  <c r="P124"/>
  <c r="BI120"/>
  <c r="BH120"/>
  <c r="BG120"/>
  <c r="BF120"/>
  <c r="T120"/>
  <c r="R120"/>
  <c r="P120"/>
  <c r="BI117"/>
  <c r="BH117"/>
  <c r="BG117"/>
  <c r="BF117"/>
  <c r="T117"/>
  <c r="R117"/>
  <c r="P117"/>
  <c r="BI115"/>
  <c r="BH115"/>
  <c r="BG115"/>
  <c r="BF115"/>
  <c r="T115"/>
  <c r="R115"/>
  <c r="P115"/>
  <c r="BI110"/>
  <c r="BH110"/>
  <c r="BG110"/>
  <c r="BF110"/>
  <c r="T110"/>
  <c r="R110"/>
  <c r="P110"/>
  <c r="BI106"/>
  <c r="BH106"/>
  <c r="BG106"/>
  <c r="BF106"/>
  <c r="T106"/>
  <c r="R106"/>
  <c r="P106"/>
  <c r="BI102"/>
  <c r="BH102"/>
  <c r="BG102"/>
  <c r="BF102"/>
  <c r="T102"/>
  <c r="R102"/>
  <c r="P102"/>
  <c r="BI98"/>
  <c r="BH98"/>
  <c r="BG98"/>
  <c r="BF98"/>
  <c r="T98"/>
  <c r="R98"/>
  <c r="P98"/>
  <c r="BI95"/>
  <c r="BH95"/>
  <c r="BG95"/>
  <c r="BF95"/>
  <c r="T95"/>
  <c r="R95"/>
  <c r="P95"/>
  <c r="BI92"/>
  <c r="BH92"/>
  <c r="BG92"/>
  <c r="BF92"/>
  <c r="T92"/>
  <c r="R92"/>
  <c r="P92"/>
  <c r="BI89"/>
  <c r="BH89"/>
  <c r="BG89"/>
  <c r="BF89"/>
  <c r="T89"/>
  <c r="R89"/>
  <c r="P89"/>
  <c r="J83"/>
  <c r="J82"/>
  <c r="F82"/>
  <c r="F80"/>
  <c r="E78"/>
  <c r="J55"/>
  <c r="J54"/>
  <c r="F54"/>
  <c r="F52"/>
  <c r="E50"/>
  <c r="J18"/>
  <c r="E18"/>
  <c r="F83"/>
  <c r="J17"/>
  <c r="J12"/>
  <c r="J52"/>
  <c r="E7"/>
  <c r="E76"/>
  <c i="2" r="J37"/>
  <c r="J36"/>
  <c i="1" r="AY55"/>
  <c i="2" r="J35"/>
  <c i="1" r="AX55"/>
  <c i="2" r="BI290"/>
  <c r="BH290"/>
  <c r="BG290"/>
  <c r="BF290"/>
  <c r="T290"/>
  <c r="T289"/>
  <c r="R290"/>
  <c r="R289"/>
  <c r="P290"/>
  <c r="P289"/>
  <c r="BI286"/>
  <c r="BH286"/>
  <c r="BG286"/>
  <c r="BF286"/>
  <c r="T286"/>
  <c r="R286"/>
  <c r="P286"/>
  <c r="BI283"/>
  <c r="BH283"/>
  <c r="BG283"/>
  <c r="BF283"/>
  <c r="T283"/>
  <c r="R283"/>
  <c r="P283"/>
  <c r="BI281"/>
  <c r="BH281"/>
  <c r="BG281"/>
  <c r="BF281"/>
  <c r="T281"/>
  <c r="R281"/>
  <c r="P281"/>
  <c r="BI277"/>
  <c r="BH277"/>
  <c r="BG277"/>
  <c r="BF277"/>
  <c r="T277"/>
  <c r="T276"/>
  <c r="R277"/>
  <c r="R276"/>
  <c r="P277"/>
  <c r="P276"/>
  <c r="BI273"/>
  <c r="BH273"/>
  <c r="BG273"/>
  <c r="BF273"/>
  <c r="T273"/>
  <c r="R273"/>
  <c r="P273"/>
  <c r="BI270"/>
  <c r="BH270"/>
  <c r="BG270"/>
  <c r="BF270"/>
  <c r="T270"/>
  <c r="R270"/>
  <c r="P270"/>
  <c r="BI268"/>
  <c r="BH268"/>
  <c r="BG268"/>
  <c r="BF268"/>
  <c r="T268"/>
  <c r="R268"/>
  <c r="P268"/>
  <c r="BI266"/>
  <c r="BH266"/>
  <c r="BG266"/>
  <c r="BF266"/>
  <c r="T266"/>
  <c r="R266"/>
  <c r="P266"/>
  <c r="BI264"/>
  <c r="BH264"/>
  <c r="BG264"/>
  <c r="BF264"/>
  <c r="T264"/>
  <c r="R264"/>
  <c r="P264"/>
  <c r="BI262"/>
  <c r="BH262"/>
  <c r="BG262"/>
  <c r="BF262"/>
  <c r="T262"/>
  <c r="R262"/>
  <c r="P262"/>
  <c r="BI259"/>
  <c r="BH259"/>
  <c r="BG259"/>
  <c r="BF259"/>
  <c r="T259"/>
  <c r="R259"/>
  <c r="P259"/>
  <c r="BI256"/>
  <c r="BH256"/>
  <c r="BG256"/>
  <c r="BF256"/>
  <c r="T256"/>
  <c r="R256"/>
  <c r="P256"/>
  <c r="BI252"/>
  <c r="BH252"/>
  <c r="BG252"/>
  <c r="BF252"/>
  <c r="T252"/>
  <c r="R252"/>
  <c r="P252"/>
  <c r="BI249"/>
  <c r="BH249"/>
  <c r="BG249"/>
  <c r="BF249"/>
  <c r="T249"/>
  <c r="R249"/>
  <c r="P249"/>
  <c r="BI246"/>
  <c r="BH246"/>
  <c r="BG246"/>
  <c r="BF246"/>
  <c r="T246"/>
  <c r="R246"/>
  <c r="P246"/>
  <c r="BI243"/>
  <c r="BH243"/>
  <c r="BG243"/>
  <c r="BF243"/>
  <c r="T243"/>
  <c r="R243"/>
  <c r="P243"/>
  <c r="BI240"/>
  <c r="BH240"/>
  <c r="BG240"/>
  <c r="BF240"/>
  <c r="T240"/>
  <c r="R240"/>
  <c r="P240"/>
  <c r="BI237"/>
  <c r="BH237"/>
  <c r="BG237"/>
  <c r="BF237"/>
  <c r="T237"/>
  <c r="R237"/>
  <c r="P237"/>
  <c r="BI234"/>
  <c r="BH234"/>
  <c r="BG234"/>
  <c r="BF234"/>
  <c r="T234"/>
  <c r="R234"/>
  <c r="P234"/>
  <c r="BI231"/>
  <c r="BH231"/>
  <c r="BG231"/>
  <c r="BF231"/>
  <c r="T231"/>
  <c r="R231"/>
  <c r="P231"/>
  <c r="BI228"/>
  <c r="BH228"/>
  <c r="BG228"/>
  <c r="BF228"/>
  <c r="T228"/>
  <c r="R228"/>
  <c r="P228"/>
  <c r="BI224"/>
  <c r="BH224"/>
  <c r="BG224"/>
  <c r="BF224"/>
  <c r="T224"/>
  <c r="R224"/>
  <c r="P224"/>
  <c r="BI221"/>
  <c r="BH221"/>
  <c r="BG221"/>
  <c r="BF221"/>
  <c r="T221"/>
  <c r="R221"/>
  <c r="P221"/>
  <c r="BI216"/>
  <c r="BH216"/>
  <c r="BG216"/>
  <c r="BF216"/>
  <c r="T216"/>
  <c r="R216"/>
  <c r="P216"/>
  <c r="BI211"/>
  <c r="BH211"/>
  <c r="BG211"/>
  <c r="BF211"/>
  <c r="T211"/>
  <c r="R211"/>
  <c r="P211"/>
  <c r="BI208"/>
  <c r="BH208"/>
  <c r="BG208"/>
  <c r="BF208"/>
  <c r="T208"/>
  <c r="R208"/>
  <c r="P208"/>
  <c r="BI205"/>
  <c r="BH205"/>
  <c r="BG205"/>
  <c r="BF205"/>
  <c r="T205"/>
  <c r="R205"/>
  <c r="P205"/>
  <c r="BI202"/>
  <c r="BH202"/>
  <c r="BG202"/>
  <c r="BF202"/>
  <c r="T202"/>
  <c r="R202"/>
  <c r="P202"/>
  <c r="BI197"/>
  <c r="BH197"/>
  <c r="BG197"/>
  <c r="BF197"/>
  <c r="T197"/>
  <c r="R197"/>
  <c r="P197"/>
  <c r="BI193"/>
  <c r="BH193"/>
  <c r="BG193"/>
  <c r="BF193"/>
  <c r="T193"/>
  <c r="R193"/>
  <c r="P193"/>
  <c r="BI190"/>
  <c r="BH190"/>
  <c r="BG190"/>
  <c r="BF190"/>
  <c r="T190"/>
  <c r="R190"/>
  <c r="P190"/>
  <c r="BI187"/>
  <c r="BH187"/>
  <c r="BG187"/>
  <c r="BF187"/>
  <c r="T187"/>
  <c r="R187"/>
  <c r="P187"/>
  <c r="BI184"/>
  <c r="BH184"/>
  <c r="BG184"/>
  <c r="BF184"/>
  <c r="T184"/>
  <c r="R184"/>
  <c r="P184"/>
  <c r="BI181"/>
  <c r="BH181"/>
  <c r="BG181"/>
  <c r="BF181"/>
  <c r="T181"/>
  <c r="R181"/>
  <c r="P181"/>
  <c r="BI178"/>
  <c r="BH178"/>
  <c r="BG178"/>
  <c r="BF178"/>
  <c r="T178"/>
  <c r="R178"/>
  <c r="P178"/>
  <c r="BI172"/>
  <c r="BH172"/>
  <c r="BG172"/>
  <c r="BF172"/>
  <c r="T172"/>
  <c r="R172"/>
  <c r="P172"/>
  <c r="BI169"/>
  <c r="BH169"/>
  <c r="BG169"/>
  <c r="BF169"/>
  <c r="T169"/>
  <c r="R169"/>
  <c r="P169"/>
  <c r="BI166"/>
  <c r="BH166"/>
  <c r="BG166"/>
  <c r="BF166"/>
  <c r="T166"/>
  <c r="R166"/>
  <c r="P166"/>
  <c r="BI163"/>
  <c r="BH163"/>
  <c r="BG163"/>
  <c r="BF163"/>
  <c r="T163"/>
  <c r="R163"/>
  <c r="P163"/>
  <c r="BI159"/>
  <c r="BH159"/>
  <c r="BG159"/>
  <c r="BF159"/>
  <c r="T159"/>
  <c r="R159"/>
  <c r="P159"/>
  <c r="BI156"/>
  <c r="BH156"/>
  <c r="BG156"/>
  <c r="BF156"/>
  <c r="T156"/>
  <c r="R156"/>
  <c r="P156"/>
  <c r="BI152"/>
  <c r="BH152"/>
  <c r="BG152"/>
  <c r="BF152"/>
  <c r="T152"/>
  <c r="R152"/>
  <c r="P152"/>
  <c r="BI149"/>
  <c r="BH149"/>
  <c r="BG149"/>
  <c r="BF149"/>
  <c r="T149"/>
  <c r="R149"/>
  <c r="P149"/>
  <c r="BI145"/>
  <c r="BH145"/>
  <c r="BG145"/>
  <c r="BF145"/>
  <c r="T145"/>
  <c r="R145"/>
  <c r="P145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4"/>
  <c r="BH134"/>
  <c r="BG134"/>
  <c r="BF134"/>
  <c r="T134"/>
  <c r="R134"/>
  <c r="P134"/>
  <c r="BI129"/>
  <c r="BH129"/>
  <c r="BG129"/>
  <c r="BF129"/>
  <c r="T129"/>
  <c r="R129"/>
  <c r="P129"/>
  <c r="BI125"/>
  <c r="BH125"/>
  <c r="BG125"/>
  <c r="BF125"/>
  <c r="T125"/>
  <c r="R125"/>
  <c r="P125"/>
  <c r="BI120"/>
  <c r="BH120"/>
  <c r="BG120"/>
  <c r="BF120"/>
  <c r="T120"/>
  <c r="R120"/>
  <c r="P120"/>
  <c r="BI116"/>
  <c r="BH116"/>
  <c r="BG116"/>
  <c r="BF116"/>
  <c r="T116"/>
  <c r="R116"/>
  <c r="P116"/>
  <c r="BI112"/>
  <c r="BH112"/>
  <c r="BG112"/>
  <c r="BF112"/>
  <c r="T112"/>
  <c r="R112"/>
  <c r="P112"/>
  <c r="BI107"/>
  <c r="BH107"/>
  <c r="BG107"/>
  <c r="BF107"/>
  <c r="T107"/>
  <c r="R107"/>
  <c r="P107"/>
  <c r="BI104"/>
  <c r="BH104"/>
  <c r="BG104"/>
  <c r="BF104"/>
  <c r="T104"/>
  <c r="R104"/>
  <c r="P104"/>
  <c r="BI101"/>
  <c r="BH101"/>
  <c r="BG101"/>
  <c r="BF101"/>
  <c r="T101"/>
  <c r="R101"/>
  <c r="P101"/>
  <c r="BI99"/>
  <c r="BH99"/>
  <c r="BG99"/>
  <c r="BF99"/>
  <c r="T99"/>
  <c r="R99"/>
  <c r="P99"/>
  <c r="BI97"/>
  <c r="BH97"/>
  <c r="BG97"/>
  <c r="BF97"/>
  <c r="T97"/>
  <c r="R97"/>
  <c r="P97"/>
  <c r="BI92"/>
  <c r="BH92"/>
  <c r="BG92"/>
  <c r="BF92"/>
  <c r="T92"/>
  <c r="R92"/>
  <c r="P92"/>
  <c r="BI90"/>
  <c r="BH90"/>
  <c r="BG90"/>
  <c r="BF90"/>
  <c r="T90"/>
  <c r="R90"/>
  <c r="P90"/>
  <c r="J84"/>
  <c r="J83"/>
  <c r="F83"/>
  <c r="F81"/>
  <c r="E79"/>
  <c r="J55"/>
  <c r="J54"/>
  <c r="F54"/>
  <c r="F52"/>
  <c r="E50"/>
  <c r="J18"/>
  <c r="E18"/>
  <c r="F55"/>
  <c r="J17"/>
  <c r="J12"/>
  <c r="J81"/>
  <c r="E7"/>
  <c r="E48"/>
  <c i="1" r="L50"/>
  <c r="AM50"/>
  <c r="AM49"/>
  <c r="L49"/>
  <c r="AM47"/>
  <c r="L47"/>
  <c r="L45"/>
  <c r="L44"/>
  <c i="5" r="J107"/>
  <c r="BK98"/>
  <c r="BK85"/>
  <c i="4" r="BK211"/>
  <c r="J196"/>
  <c r="BK164"/>
  <c r="BK137"/>
  <c r="BK118"/>
  <c r="J98"/>
  <c i="3" r="J170"/>
  <c r="BK149"/>
  <c r="BK136"/>
  <c r="J127"/>
  <c r="J106"/>
  <c i="2" r="J283"/>
  <c r="BK266"/>
  <c r="J252"/>
  <c r="BK231"/>
  <c r="BK190"/>
  <c r="J156"/>
  <c r="J90"/>
  <c i="5" r="BK107"/>
  <c r="J101"/>
  <c r="J92"/>
  <c i="4" r="BK217"/>
  <c r="BK201"/>
  <c r="BK178"/>
  <c r="J158"/>
  <c r="BK127"/>
  <c i="3" r="BK170"/>
  <c r="BK154"/>
  <c r="J136"/>
  <c r="BK127"/>
  <c r="BK106"/>
  <c i="2" r="BK290"/>
  <c r="BK281"/>
  <c r="BK249"/>
  <c r="J231"/>
  <c r="J216"/>
  <c r="BK205"/>
  <c r="J193"/>
  <c r="J181"/>
  <c r="BK166"/>
  <c r="J152"/>
  <c r="BK137"/>
  <c r="BK125"/>
  <c r="BK107"/>
  <c r="BK97"/>
  <c i="4" r="BK190"/>
  <c r="J172"/>
  <c r="BK143"/>
  <c r="BK129"/>
  <c r="BK196"/>
  <c r="BK187"/>
  <c r="J168"/>
  <c r="J122"/>
  <c r="J106"/>
  <c r="BK92"/>
  <c i="3" r="J154"/>
  <c r="BK110"/>
  <c r="BK92"/>
  <c i="2" r="J270"/>
  <c r="J262"/>
  <c r="J246"/>
  <c r="BK234"/>
  <c r="J208"/>
  <c r="BK187"/>
  <c r="J166"/>
  <c r="BK149"/>
  <c r="J134"/>
  <c r="BK101"/>
  <c r="J97"/>
  <c i="5" r="J104"/>
  <c r="J88"/>
  <c i="4" r="J217"/>
  <c r="J204"/>
  <c r="BK193"/>
  <c r="BK155"/>
  <c r="J129"/>
  <c r="J114"/>
  <c r="BK95"/>
  <c i="3" r="BK166"/>
  <c r="BK139"/>
  <c r="J124"/>
  <c r="J98"/>
  <c i="2" r="J281"/>
  <c r="BK270"/>
  <c r="BK259"/>
  <c r="BK237"/>
  <c r="J202"/>
  <c r="J163"/>
  <c r="J149"/>
  <c r="J112"/>
  <c i="1" r="AS54"/>
  <c i="4" r="J220"/>
  <c r="J211"/>
  <c r="J199"/>
  <c r="J175"/>
  <c r="BK161"/>
  <c r="J146"/>
  <c r="J102"/>
  <c i="3" r="BK145"/>
  <c r="J133"/>
  <c r="BK124"/>
  <c r="J110"/>
  <c r="BK89"/>
  <c i="2" r="J277"/>
  <c r="BK246"/>
  <c r="BK228"/>
  <c r="BK208"/>
  <c r="J190"/>
  <c r="BK178"/>
  <c r="BK159"/>
  <c r="J141"/>
  <c r="BK134"/>
  <c r="J120"/>
  <c r="BK104"/>
  <c i="4" r="BK225"/>
  <c r="J187"/>
  <c r="J149"/>
  <c r="BK140"/>
  <c r="BK132"/>
  <c r="BK204"/>
  <c r="J190"/>
  <c r="BK149"/>
  <c r="BK114"/>
  <c r="BK98"/>
  <c i="3" r="J161"/>
  <c r="BK117"/>
  <c r="J89"/>
  <c i="2" r="J268"/>
  <c r="BK256"/>
  <c r="BK243"/>
  <c r="J228"/>
  <c r="J197"/>
  <c r="J172"/>
  <c r="J145"/>
  <c r="J129"/>
  <c r="J107"/>
  <c r="J92"/>
  <c i="5" r="BK101"/>
  <c r="J95"/>
  <c i="4" r="BK220"/>
  <c r="BK199"/>
  <c r="BK172"/>
  <c r="J143"/>
  <c r="J127"/>
  <c r="BK106"/>
  <c r="J89"/>
  <c i="3" r="BK161"/>
  <c r="BK142"/>
  <c r="BK130"/>
  <c r="J117"/>
  <c i="2" r="J286"/>
  <c r="BK273"/>
  <c r="BK262"/>
  <c r="J243"/>
  <c r="BK216"/>
  <c r="BK181"/>
  <c r="BK152"/>
  <c r="BK116"/>
  <c i="5" r="BK104"/>
  <c r="BK95"/>
  <c r="J85"/>
  <c i="4" r="J207"/>
  <c r="BK185"/>
  <c r="J164"/>
  <c r="J140"/>
  <c r="BK89"/>
  <c i="3" r="J157"/>
  <c r="J139"/>
  <c r="J120"/>
  <c r="J102"/>
  <c i="2" r="BK286"/>
  <c r="BK252"/>
  <c r="J234"/>
  <c r="BK221"/>
  <c r="J211"/>
  <c r="BK197"/>
  <c r="J184"/>
  <c r="BK169"/>
  <c r="BK145"/>
  <c r="BK129"/>
  <c r="BK112"/>
  <c r="BK99"/>
  <c i="4" r="J225"/>
  <c r="J178"/>
  <c r="BK158"/>
  <c r="BK146"/>
  <c r="J137"/>
  <c r="BK207"/>
  <c r="BK175"/>
  <c r="BK152"/>
  <c r="J110"/>
  <c r="J95"/>
  <c i="3" r="BK157"/>
  <c r="BK115"/>
  <c r="BK98"/>
  <c i="2" r="BK283"/>
  <c r="J266"/>
  <c r="J259"/>
  <c r="J237"/>
  <c r="BK211"/>
  <c r="BK193"/>
  <c r="J169"/>
  <c r="J159"/>
  <c r="BK139"/>
  <c r="BK120"/>
  <c r="J99"/>
  <c i="5" r="J110"/>
  <c r="BK92"/>
  <c i="4" r="J215"/>
  <c r="J201"/>
  <c r="J185"/>
  <c r="J152"/>
  <c r="J132"/>
  <c r="BK110"/>
  <c r="J92"/>
  <c i="3" r="J163"/>
  <c r="J149"/>
  <c r="BK133"/>
  <c r="BK120"/>
  <c r="BK95"/>
  <c i="2" r="BK277"/>
  <c r="BK264"/>
  <c r="J256"/>
  <c r="J224"/>
  <c r="J178"/>
  <c r="J137"/>
  <c r="BK92"/>
  <c i="5" r="BK110"/>
  <c r="J98"/>
  <c r="BK88"/>
  <c i="4" r="BK215"/>
  <c r="J193"/>
  <c r="BK168"/>
  <c r="J155"/>
  <c r="BK122"/>
  <c i="3" r="BK163"/>
  <c r="J142"/>
  <c r="J130"/>
  <c r="J115"/>
  <c r="J92"/>
  <c i="2" r="J290"/>
  <c r="BK268"/>
  <c r="BK240"/>
  <c r="BK224"/>
  <c r="BK202"/>
  <c r="J187"/>
  <c r="BK172"/>
  <c r="BK156"/>
  <c r="J139"/>
  <c r="J116"/>
  <c r="J101"/>
  <c i="5" r="F36"/>
  <c i="4" r="J161"/>
  <c r="J118"/>
  <c r="BK102"/>
  <c i="3" r="J166"/>
  <c r="J145"/>
  <c r="BK102"/>
  <c r="J95"/>
  <c i="2" r="J273"/>
  <c r="J264"/>
  <c r="J249"/>
  <c r="J240"/>
  <c r="J221"/>
  <c r="J205"/>
  <c r="BK184"/>
  <c r="BK163"/>
  <c r="BK141"/>
  <c r="J125"/>
  <c r="J104"/>
  <c r="BK90"/>
  <c l="1" r="T89"/>
  <c r="T207"/>
  <c r="P227"/>
  <c r="BK255"/>
  <c r="J255"/>
  <c r="J64"/>
  <c r="P255"/>
  <c r="T280"/>
  <c i="3" r="BK88"/>
  <c r="BK123"/>
  <c r="J123"/>
  <c r="J62"/>
  <c r="R123"/>
  <c r="R148"/>
  <c r="T160"/>
  <c i="4" r="R88"/>
  <c r="P136"/>
  <c r="BK88"/>
  <c i="2" r="BK89"/>
  <c r="P89"/>
  <c r="BK207"/>
  <c r="J207"/>
  <c r="J62"/>
  <c r="P207"/>
  <c r="BK227"/>
  <c r="J227"/>
  <c r="J63"/>
  <c r="T227"/>
  <c r="T255"/>
  <c r="BK280"/>
  <c r="J280"/>
  <c r="J66"/>
  <c r="P280"/>
  <c i="3" r="P88"/>
  <c r="T123"/>
  <c r="R160"/>
  <c i="4" r="P88"/>
  <c r="BK136"/>
  <c r="J136"/>
  <c r="J62"/>
  <c r="R136"/>
  <c r="P171"/>
  <c r="T171"/>
  <c r="R214"/>
  <c i="5" r="BK84"/>
  <c r="J84"/>
  <c r="J61"/>
  <c r="P84"/>
  <c r="R84"/>
  <c r="T84"/>
  <c r="BK91"/>
  <c r="J91"/>
  <c r="J62"/>
  <c r="P91"/>
  <c r="R91"/>
  <c i="2" r="R89"/>
  <c r="R88"/>
  <c r="R87"/>
  <c r="R207"/>
  <c r="R227"/>
  <c r="R255"/>
  <c r="R280"/>
  <c i="3" r="R88"/>
  <c r="R87"/>
  <c r="R86"/>
  <c r="T88"/>
  <c r="P123"/>
  <c r="BK148"/>
  <c r="J148"/>
  <c r="J63"/>
  <c r="P148"/>
  <c r="T148"/>
  <c r="BK160"/>
  <c r="J160"/>
  <c r="J65"/>
  <c r="P160"/>
  <c i="4" r="T88"/>
  <c r="T136"/>
  <c r="BK171"/>
  <c r="J171"/>
  <c r="J64"/>
  <c r="R171"/>
  <c r="BK214"/>
  <c r="J214"/>
  <c r="J65"/>
  <c r="P214"/>
  <c r="T214"/>
  <c i="5" r="T91"/>
  <c i="2" r="J52"/>
  <c r="E77"/>
  <c r="F84"/>
  <c r="BE90"/>
  <c r="BE92"/>
  <c r="BE97"/>
  <c r="BE101"/>
  <c r="BE104"/>
  <c r="BE125"/>
  <c r="BE129"/>
  <c r="BE139"/>
  <c r="BE141"/>
  <c r="BE145"/>
  <c r="BE149"/>
  <c r="BE152"/>
  <c r="BE156"/>
  <c r="BE159"/>
  <c r="BE163"/>
  <c r="BE166"/>
  <c r="BE169"/>
  <c r="BE178"/>
  <c r="BE193"/>
  <c r="BE202"/>
  <c r="BE205"/>
  <c r="BE216"/>
  <c r="BE228"/>
  <c r="BE234"/>
  <c r="BE237"/>
  <c r="BE256"/>
  <c r="BE259"/>
  <c r="BE264"/>
  <c r="BE268"/>
  <c r="BE270"/>
  <c r="BE277"/>
  <c r="BE281"/>
  <c r="BK276"/>
  <c r="J276"/>
  <c r="J65"/>
  <c i="3" r="E48"/>
  <c r="F55"/>
  <c r="J80"/>
  <c r="BE95"/>
  <c r="BE98"/>
  <c r="BE115"/>
  <c r="BE133"/>
  <c r="BE163"/>
  <c r="BE170"/>
  <c r="BK156"/>
  <c r="J156"/>
  <c r="J64"/>
  <c i="4" r="E48"/>
  <c r="J52"/>
  <c r="BE92"/>
  <c r="BE106"/>
  <c r="BE114"/>
  <c r="BE137"/>
  <c r="BE140"/>
  <c r="BE155"/>
  <c r="BE190"/>
  <c r="BE199"/>
  <c r="BE215"/>
  <c r="BE217"/>
  <c r="BK167"/>
  <c r="J167"/>
  <c r="J63"/>
  <c r="BE152"/>
  <c r="BE161"/>
  <c r="BE164"/>
  <c r="BE172"/>
  <c r="BE178"/>
  <c r="BE193"/>
  <c r="BE196"/>
  <c r="BE201"/>
  <c r="BE204"/>
  <c r="BE211"/>
  <c r="BE220"/>
  <c r="BE225"/>
  <c i="2" r="BE99"/>
  <c r="BE112"/>
  <c r="BE116"/>
  <c r="BE137"/>
  <c r="BE181"/>
  <c r="BE187"/>
  <c r="BE190"/>
  <c r="BE197"/>
  <c r="BE208"/>
  <c r="BE211"/>
  <c r="BE224"/>
  <c r="BE231"/>
  <c r="BE243"/>
  <c r="BE246"/>
  <c r="BE252"/>
  <c r="BE262"/>
  <c r="BE266"/>
  <c r="BE283"/>
  <c r="BE286"/>
  <c r="BE290"/>
  <c r="BK289"/>
  <c r="J289"/>
  <c r="J67"/>
  <c i="3" r="BE106"/>
  <c r="BE110"/>
  <c r="BE117"/>
  <c r="BE127"/>
  <c r="BE142"/>
  <c r="BE161"/>
  <c i="4" r="F83"/>
  <c r="BE98"/>
  <c r="BE129"/>
  <c r="BE132"/>
  <c r="BE146"/>
  <c r="BE149"/>
  <c r="BE168"/>
  <c r="BE187"/>
  <c r="BK224"/>
  <c r="J224"/>
  <c r="J66"/>
  <c i="5" r="E48"/>
  <c r="F55"/>
  <c r="J76"/>
  <c r="BE85"/>
  <c r="BE88"/>
  <c r="BE92"/>
  <c r="BE110"/>
  <c i="1" r="BC58"/>
  <c i="2" r="BE107"/>
  <c r="BE120"/>
  <c r="BE134"/>
  <c r="BE172"/>
  <c r="BE184"/>
  <c r="BE221"/>
  <c r="BE240"/>
  <c r="BE249"/>
  <c r="BE273"/>
  <c i="3" r="BE89"/>
  <c r="BE92"/>
  <c r="BE102"/>
  <c r="BE120"/>
  <c r="BE124"/>
  <c r="BE130"/>
  <c r="BE136"/>
  <c r="BE139"/>
  <c r="BE145"/>
  <c r="BE149"/>
  <c r="BE154"/>
  <c r="BE157"/>
  <c r="BE166"/>
  <c r="BK169"/>
  <c r="J169"/>
  <c r="J66"/>
  <c i="4" r="BE89"/>
  <c r="BE95"/>
  <c r="BE102"/>
  <c r="BE110"/>
  <c r="BE118"/>
  <c r="BE122"/>
  <c r="BE127"/>
  <c r="BE143"/>
  <c r="BE158"/>
  <c r="BE175"/>
  <c r="BE185"/>
  <c r="BE207"/>
  <c i="5" r="BE95"/>
  <c r="BE98"/>
  <c r="BE101"/>
  <c r="BE104"/>
  <c r="BE107"/>
  <c i="4" r="F35"/>
  <c i="1" r="BB57"/>
  <c i="3" r="F37"/>
  <c i="1" r="BD56"/>
  <c i="2" r="F37"/>
  <c i="1" r="BD55"/>
  <c i="4" r="F34"/>
  <c i="1" r="BA57"/>
  <c i="3" r="J34"/>
  <c i="1" r="AW56"/>
  <c i="5" r="J34"/>
  <c i="1" r="AW58"/>
  <c i="4" r="F36"/>
  <c i="1" r="BC57"/>
  <c i="5" r="F35"/>
  <c i="1" r="BB58"/>
  <c i="3" r="F34"/>
  <c i="1" r="BA56"/>
  <c i="2" r="F35"/>
  <c i="1" r="BB55"/>
  <c i="3" r="F36"/>
  <c i="1" r="BC56"/>
  <c i="2" r="F36"/>
  <c i="1" r="BC55"/>
  <c i="4" r="F37"/>
  <c i="1" r="BD57"/>
  <c i="5" r="F37"/>
  <c i="1" r="BD58"/>
  <c i="2" r="J34"/>
  <c i="1" r="AW55"/>
  <c i="5" r="F34"/>
  <c i="1" r="BA58"/>
  <c i="3" r="F35"/>
  <c i="1" r="BB56"/>
  <c i="2" r="F34"/>
  <c i="1" r="BA55"/>
  <c i="4" r="J34"/>
  <c i="1" r="AW57"/>
  <c i="3" l="1" r="T87"/>
  <c r="T86"/>
  <c i="4" r="R87"/>
  <c r="R86"/>
  <c i="5" r="T83"/>
  <c r="T82"/>
  <c i="3" r="P87"/>
  <c r="P86"/>
  <c i="1" r="AU56"/>
  <c i="2" r="BK88"/>
  <c r="J88"/>
  <c r="J60"/>
  <c i="4" r="BK87"/>
  <c r="J87"/>
  <c r="J60"/>
  <c i="2" r="T88"/>
  <c r="T87"/>
  <c i="4" r="T87"/>
  <c r="T86"/>
  <c i="5" r="R83"/>
  <c r="R82"/>
  <c i="2" r="P88"/>
  <c r="P87"/>
  <c i="1" r="AU55"/>
  <c i="5" r="P83"/>
  <c r="P82"/>
  <c i="1" r="AU58"/>
  <c i="4" r="P87"/>
  <c r="P86"/>
  <c i="1" r="AU57"/>
  <c i="3" r="BK87"/>
  <c r="J87"/>
  <c r="J60"/>
  <c i="2" r="J89"/>
  <c r="J61"/>
  <c i="3" r="J88"/>
  <c r="J61"/>
  <c i="4" r="J88"/>
  <c r="J61"/>
  <c i="5" r="BK83"/>
  <c r="J83"/>
  <c r="J60"/>
  <c i="1" r="BB54"/>
  <c r="W31"/>
  <c i="3" r="F33"/>
  <c i="1" r="AZ56"/>
  <c i="2" r="J33"/>
  <c i="1" r="AV55"/>
  <c r="AT55"/>
  <c i="4" r="F33"/>
  <c i="1" r="AZ57"/>
  <c r="BC54"/>
  <c r="AY54"/>
  <c i="3" r="J33"/>
  <c i="1" r="AV56"/>
  <c r="AT56"/>
  <c i="2" r="F33"/>
  <c i="1" r="AZ55"/>
  <c r="BD54"/>
  <c r="W33"/>
  <c r="BA54"/>
  <c r="W30"/>
  <c i="5" r="F33"/>
  <c i="1" r="AZ58"/>
  <c i="5" r="J33"/>
  <c i="1" r="AV58"/>
  <c r="AT58"/>
  <c i="4" r="J33"/>
  <c i="1" r="AV57"/>
  <c r="AT57"/>
  <c i="2" l="1" r="BK87"/>
  <c r="J87"/>
  <c r="J59"/>
  <c i="4" r="BK86"/>
  <c r="J86"/>
  <c r="J59"/>
  <c i="5" r="BK82"/>
  <c r="J82"/>
  <c r="J59"/>
  <c i="3" r="BK86"/>
  <c r="J86"/>
  <c r="J59"/>
  <c i="1" r="AU54"/>
  <c r="AZ54"/>
  <c r="W29"/>
  <c r="AX54"/>
  <c r="AW54"/>
  <c r="AK30"/>
  <c r="W32"/>
  <c l="1" r="AV54"/>
  <c r="AK29"/>
  <c i="4" r="J30"/>
  <c i="1" r="AG57"/>
  <c r="AN57"/>
  <c i="5" r="J30"/>
  <c i="1" r="AG58"/>
  <c r="AN58"/>
  <c i="2" r="J30"/>
  <c i="1" r="AG55"/>
  <c r="AN55"/>
  <c i="3" r="J30"/>
  <c i="1" r="AG56"/>
  <c r="AN56"/>
  <c i="2" l="1" r="J39"/>
  <c i="3" r="J39"/>
  <c i="4" r="J39"/>
  <c i="5" r="J39"/>
  <c i="1" r="AG54"/>
  <c r="AT54"/>
  <c l="1" r="AN54"/>
  <c r="AK26"/>
  <c r="AK3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<sst xmlns="http://schemas.openxmlformats.org/spreadsheetml/2006/main">
  <si>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</si>
  <si>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</si>
  <si>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</si>
  <si>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</si>
  <si>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</si>
  <si>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{70ee1ff3-6e4e-4814-98cc-4bf960501654}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</si>
  <si>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</si>
  <si>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</si>
  <si>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</si>
  <si>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</si>
  <si>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</si>
  <si>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</si>
  <si>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</si>
  <si>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</si>
  <si>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G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</si>
  <si>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</si>
  <si>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</si>
  <si>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Polní cesta HPC1 v k.ú. Dolany u Červených Peček</t>
  </si>
  <si>
    <t>KSO:</t>
  </si>
  <si>
    <t/>
  </si>
  <si>
    <t>CC-CZ:</t>
  </si>
  <si>
    <t>Místo:</t>
  </si>
  <si>
    <t xml:space="preserve"> </t>
  </si>
  <si>
    <t>Datum:</t>
  </si>
  <si>
    <t>11. 1. 2021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</si>
  <si>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</si>
  <si>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</si>
  <si>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</si>
  <si>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</si>
  <si>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</si>
  <si>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</si>
  <si>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</si>
  <si>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</si>
  <si>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</si>
  <si>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https://podminky.urs.cz.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</si>
  <si>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</si>
  <si>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</si>
  <si>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</si>
  <si>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</si>
  <si>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</si>
  <si>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</si>
  <si>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</si>
  <si>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</si>
  <si>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</si>
  <si>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</si>
  <si>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</si>
  <si>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</si>
  <si>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</si>
  <si>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</si>
  <si>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</si>
  <si>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</si>
  <si>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</si>
  <si>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</si>
  <si>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</si>
  <si>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</si>
  <si>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</si>
  <si>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</si>
  <si>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</si>
  <si>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</si>
  <si>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</si>
  <si>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</si>
  <si>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</si>
  <si>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</si>
  <si>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</si>
  <si>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</si>
  <si>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</si>
  <si>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</si>
  <si>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</si>
  <si>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</si>
  <si>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</si>
  <si>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</si>
  <si>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</si>
  <si>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</si>
  <si>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</si>
  <si>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SO1</t>
  </si>
  <si>
    <t>Polní cesta HPC1 - p.č. 567</t>
  </si>
  <si>
    <t>STA</t>
  </si>
  <si>
    <t>1</t>
  </si>
  <si>
    <t>{443b94a1-cf0c-48c6-9929-3088476f7bce}</t>
  </si>
  <si>
    <t>822 2</t>
  </si>
  <si>
    <t>2</t>
  </si>
  <si>
    <t>SO2</t>
  </si>
  <si>
    <t>Polní cesta HPC1 - p.č. 500</t>
  </si>
  <si>
    <t>{644397d4-2e01-40a6-a87e-a9442a6ef78f}</t>
  </si>
  <si>
    <t>SO3</t>
  </si>
  <si>
    <t>Polní cesta HPC1 - p.č. 514</t>
  </si>
  <si>
    <t>{db722505-ce90-4926-8486-1d67760b384d}</t>
  </si>
  <si>
    <t>VON</t>
  </si>
  <si>
    <t>Vedlejší a ostatní náklady</t>
  </si>
  <si>
    <t>{512cb06d-83be-4076-b3e3-ca3ceaab52b5}</t>
  </si>
  <si>
    <t>KRYCÍ LIST SOUPISU PRACÍ</t>
  </si>
  <si>
    <t>Objekt:</t>
  </si>
  <si>
    <t>SO1 - Polní cesta HPC1 - p.č. 567</t>
  </si>
  <si>
    <t>ČR-SPÚ, Pobočka Kolín</t>
  </si>
  <si>
    <t>AGRO-AQUA, s.r.o. Pardubice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</si>
  <si>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</si>
  <si>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</si>
  <si>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</si>
  <si>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</si>
  <si>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</si>
  <si>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</si>
  <si>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2 - Zakládání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</si>
  <si>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</si>
  <si>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</si>
  <si>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</si>
  <si>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</si>
  <si>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</si>
  <si>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</si>
  <si>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</si>
  <si>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</si>
  <si>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</si>
  <si>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</si>
  <si>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</si>
  <si>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</si>
  <si>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</si>
  <si>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</si>
  <si>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</si>
  <si>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</si>
  <si>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</si>
  <si>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</si>
  <si>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</si>
  <si>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</si>
  <si>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</si>
  <si>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</si>
  <si>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</si>
  <si>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111251101</t>
  </si>
  <si>
    <t>Odstranění křovin a stromů průměru kmene do 100 mm i s kořeny sklonu terénu do 1:5 z celkové plochy do 100 m2 strojně</t>
  </si>
  <si>
    <t>m2</t>
  </si>
  <si>
    <t>CS ÚRS 2021 01</t>
  </si>
  <si>
    <t>4</t>
  </si>
  <si>
    <t>-1547356835</t>
  </si>
  <si>
    <t>PP</t>
  </si>
  <si>
    <t>Odstranění křovin a stromů s odstraněním kořenů strojně průměru kmene do 100 mm v rovině nebo ve svahu sklonu terénu do 1:5, při celkové ploše do 100 m2</t>
  </si>
  <si>
    <t>111251111</t>
  </si>
  <si>
    <t>Drcení ořezaných větví D do 100 mm s odvozem do 20 km</t>
  </si>
  <si>
    <t>m3</t>
  </si>
  <si>
    <t>CS ÚRS 2020 01</t>
  </si>
  <si>
    <t>-165815752</t>
  </si>
  <si>
    <t>Drcení ořezaných větví strojně - (štěpkování) s naložením na dopravní prostředek a odvozem drtě do 20 km a se složením o průměru větví do 100 mm</t>
  </si>
  <si>
    <t>VV</t>
  </si>
  <si>
    <t>"keře" 88,0*0,02</t>
  </si>
  <si>
    <t>"větve" 3*0,3</t>
  </si>
  <si>
    <t>Součet</t>
  </si>
  <si>
    <t>3</t>
  </si>
  <si>
    <t>112101102</t>
  </si>
  <si>
    <t>Odstranění stromů listnatých průměru kmene do 500 mm</t>
  </si>
  <si>
    <t>kus</t>
  </si>
  <si>
    <t>-615632256</t>
  </si>
  <si>
    <t>Odstranění stromů s odřezáním kmene a s odvětvením listnatých, průměru kmene přes 300 do 500 mm</t>
  </si>
  <si>
    <t>112201102</t>
  </si>
  <si>
    <t>Odstranění pařezů D do 500 mm</t>
  </si>
  <si>
    <t>2093049460</t>
  </si>
  <si>
    <t>Odstranění pařezů strojně s jejich vykopáním, vytrháním nebo odstřelením průměru přes 300 do 500 mm</t>
  </si>
  <si>
    <t>5</t>
  </si>
  <si>
    <t>113107241</t>
  </si>
  <si>
    <t>Odstranění podkladu živičného tl 50 mm strojně pl přes 200 m2</t>
  </si>
  <si>
    <t>-457895803</t>
  </si>
  <si>
    <t>Odstranění podkladů nebo krytů strojně plochy jednotlivě přes 200 m2 s přemístěním hmot na skládku na vzdálenost do 20 m nebo s naložením na dopravní prostředek živičných, o tl. vrstvy do 50 mm</t>
  </si>
  <si>
    <t>"viz. Výkaz výměr" 2574,0</t>
  </si>
  <si>
    <t>6</t>
  </si>
  <si>
    <t>119001401</t>
  </si>
  <si>
    <t>Dočasné zajištění potrubí ocelového nebo litinového DN do 200 mm</t>
  </si>
  <si>
    <t>m</t>
  </si>
  <si>
    <t>78680422</t>
  </si>
  <si>
    <t>Dočasné zajištění podzemního potrubí nebo vedení ve výkopišti ve stavu i poloze, ve kterých byla na začátku zemních prací a to s podepřením, vzepřením nebo vyvěšením, příp. s ochranným bedněním, se zřízením a odstraněním zajišťovací konstrukce, s opotřebením hmot potrubí ocelového nebo litinového, jmenovité světlosti DN do 200 mm</t>
  </si>
  <si>
    <t>"křížení s vodovodem" 8,0</t>
  </si>
  <si>
    <t>7</t>
  </si>
  <si>
    <t>121151123</t>
  </si>
  <si>
    <t>Sejmutí ornice plochy přes 500 m2 tl vrstvy do 200 mm strojně</t>
  </si>
  <si>
    <t>1883815285</t>
  </si>
  <si>
    <t>Sejmutí ornice strojně při souvislé ploše přes 500 m2, tl. vrstvy do 200 mm</t>
  </si>
  <si>
    <t>"viz. Výkaz výměr " 614,7</t>
  </si>
  <si>
    <t>"sjezdy a výhybna - viz. Výkaz výměr " 9,5+23,1+21,7+24,9</t>
  </si>
  <si>
    <t>8</t>
  </si>
  <si>
    <t>122252206</t>
  </si>
  <si>
    <t>Odkopávky a prokopávky nezapažené pro silnice a dálnice v hornině třídy těžitelnosti I objem do 5000 m3 strojně</t>
  </si>
  <si>
    <t>893588257</t>
  </si>
  <si>
    <t>Odkopávky a prokopávky nezapažené pro silnice a dálnice strojně v hornině třídy těžitelnosti I přes 1 000 do 5 000 m3</t>
  </si>
  <si>
    <t>"viz. Výkaz výměr (vč. sjezdů a výhybny)" 1192,0</t>
  </si>
  <si>
    <t>9</t>
  </si>
  <si>
    <t>131251100</t>
  </si>
  <si>
    <t>Hloubení jam nezapažených v hornině třídy těžitelnosti I, skupiny 3 objem do 20 m3 strojně</t>
  </si>
  <si>
    <t>-983737556</t>
  </si>
  <si>
    <t>Hloubení nezapažených jam a zářezů strojně s urovnáním dna do předepsaného profilu a spádu v hornině třídy těžitelnosti I skupiny 3 do 20 m3</t>
  </si>
  <si>
    <t>"kontr. šachta" 1,5</t>
  </si>
  <si>
    <t>10</t>
  </si>
  <si>
    <t>132251101</t>
  </si>
  <si>
    <t xml:space="preserve">Hloubení rýh nezapažených  š do 800 mm v hornině třídy těžitelnosti I, skupiny 3 objem do 20 m3 strojně</t>
  </si>
  <si>
    <t>-1272361722</t>
  </si>
  <si>
    <t>Hloubení nezapažených rýh šířky do 800 mm strojně s urovnáním dna do předepsaného profilu a spádu v hornině třídy těžitelnosti I skupiny 3 do 20 m3</t>
  </si>
  <si>
    <t>"vyústění drenáže na terén v KM 0,620 - viz. Výkaz výměr " 1,0*0,4*0,2</t>
  </si>
  <si>
    <t>"potrubí od kontr. šachty" 4,0*0,3*0,8</t>
  </si>
  <si>
    <t>11</t>
  </si>
  <si>
    <t>132251103</t>
  </si>
  <si>
    <t xml:space="preserve">Hloubení rýh nezapažených  š do 800 mm v hornině třídy těžitelnosti I, skupiny 3 objem do 100 m3 strojně</t>
  </si>
  <si>
    <t>514587355</t>
  </si>
  <si>
    <t>Hloubení nezapažených rýh šířky do 800 mm strojně s urovnáním dna do předepsaného profilu a spádu v hornině třídy těžitelnosti I skupiny 3 přes 50 do 100 m3</t>
  </si>
  <si>
    <t>"drenáž - viz. Výkaz výměr " 83,5</t>
  </si>
  <si>
    <t>12</t>
  </si>
  <si>
    <t>132251251</t>
  </si>
  <si>
    <t>Hloubení rýh nezapažených š do 2000 mm v hornině třídy těžitelnosti I, skupiny 3 objem do 20 m3 strojně</t>
  </si>
  <si>
    <t>-1592650798</t>
  </si>
  <si>
    <t>Hloubení nezapažených rýh šířky přes 800 do 2 000 mm strojně s urovnáním dna do předepsaného profilu a spádu v hornině třídy těžitelnosti I skupiny 3 do 20 m3</t>
  </si>
  <si>
    <t>"křížení s vodovodem" 8,0*1,0*0,75</t>
  </si>
  <si>
    <t>"zasakovací šachta" 3,0*1,0*2,0</t>
  </si>
  <si>
    <t>13</t>
  </si>
  <si>
    <t>139001101</t>
  </si>
  <si>
    <t>Příplatek za ztížení vykopávky v blízkosti podzemního vedení</t>
  </si>
  <si>
    <t>-2025338507</t>
  </si>
  <si>
    <t>Příplatek k cenám hloubených vykopávek za ztížení vykopávky v blízkosti podzemního vedení nebo výbušnin pro jakoukoliv třídu horniny</t>
  </si>
  <si>
    <t>14</t>
  </si>
  <si>
    <t>162201412</t>
  </si>
  <si>
    <t>Vodorovné přemístění kmenů stromů listnatých do 1 km D kmene do 500 mm</t>
  </si>
  <si>
    <t>-518722529</t>
  </si>
  <si>
    <t>Vodorovné přemístění větví, kmenů nebo pařezů s naložením, složením a dopravou do 1000 m kmenů stromů listnatých, průměru přes 300 do 500 mm</t>
  </si>
  <si>
    <t>162201422</t>
  </si>
  <si>
    <t>Vodorovné přemístění pařezů do 1 km D do 500 mm</t>
  </si>
  <si>
    <t>687554245</t>
  </si>
  <si>
    <t>Vodorovné přemístění větví, kmenů nebo pařezů s naložením, složením a dopravou do 1000 m pařezů kmenů, průměru přes 300 do 500 mm</t>
  </si>
  <si>
    <t>16</t>
  </si>
  <si>
    <t>162301952</t>
  </si>
  <si>
    <t>Příplatek k vodorovnému přemístění kmenů stromů listnatých D kmene do 500 mm ZKD 1 km</t>
  </si>
  <si>
    <t>-150049093</t>
  </si>
  <si>
    <t>Vodorovné přemístění větví, kmenů nebo pařezů s naložením, složením a dopravou Příplatek k cenám za každých dalších i započatých 1000 m přes 1000 m kmenů stromů listnatých, o průměru přes 300 do 500 mm</t>
  </si>
  <si>
    <t>4*3</t>
  </si>
  <si>
    <t>17</t>
  </si>
  <si>
    <t>162301972</t>
  </si>
  <si>
    <t>Příplatek k vodorovnému přemístění pařezů D 500 mm ZKD 1 km</t>
  </si>
  <si>
    <t>1480285800</t>
  </si>
  <si>
    <t>Vodorovné přemístění větví, kmenů nebo pařezů s naložením, složením a dopravou Příplatek k cenám za každých dalších i započatých 1000 m přes 1000 m pařezů kmenů, průměru přes 300 do 500 mm</t>
  </si>
  <si>
    <t>24*3</t>
  </si>
  <si>
    <t>18</t>
  </si>
  <si>
    <t>162751117</t>
  </si>
  <si>
    <t>Vodorovné přemístění do 10000 m výkopku/sypaniny z horniny třídy těžitelnosti I, skupiny 1 až 3</t>
  </si>
  <si>
    <t>-868929305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</si>
  <si>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</si>
  <si>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"přebytečná zemina" 1192,0+1,5+84,5+12,0-(11,2+1,0+1,0)</t>
  </si>
  <si>
    <t>19</t>
  </si>
  <si>
    <t>162751119</t>
  </si>
  <si>
    <t>Příplatek k vodorovnému přemístění výkopku/sypaniny z horniny třídy těžitelnosti I, skupiny 1 až 3 ZKD 1000 m přes 10000 m</t>
  </si>
  <si>
    <t>236592198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</si>
  <si>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</si>
  <si>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15*1276,8</t>
  </si>
  <si>
    <t>20</t>
  </si>
  <si>
    <t>167151101</t>
  </si>
  <si>
    <t>Nakládání výkopku z hornin třídy těžitelnosti I, skupiny 1 až 3 do 100 m3</t>
  </si>
  <si>
    <t>-722395659</t>
  </si>
  <si>
    <t>Nakládání, skládání a překládání neulehlého výkopku nebo sypaniny strojně nakládání, množství do 100 m3, z horniny třídy těžitelnosti I, skupiny 1 až 3</t>
  </si>
  <si>
    <t>"přebytečná zemina" 1,5-1,0</t>
  </si>
  <si>
    <t>171151131</t>
  </si>
  <si>
    <t>Uložení sypaniny z hornin nesoudržných a soudržných střídavě do násypů zhutněných strojně</t>
  </si>
  <si>
    <t>-136619380</t>
  </si>
  <si>
    <t>Uložení sypanin do násypů strojně s rozprostřením sypaniny ve vrstvách a s hrubým urovnáním zhutněných z hornin nesoudržných a soudržných střídavě ukládaných</t>
  </si>
  <si>
    <t>"viz. Výkaz výměr " 11,2</t>
  </si>
  <si>
    <t>22</t>
  </si>
  <si>
    <t>171201221</t>
  </si>
  <si>
    <t>Poplatek za uložení na skládce (skládkovné) zeminy a kamení kód odpadu 17 05 04</t>
  </si>
  <si>
    <t>t</t>
  </si>
  <si>
    <t>-1358159488</t>
  </si>
  <si>
    <t>Poplatek za uložení stavebního odpadu na skládce (skládkovné) zeminy a kamení zatříděného do Katalogu odpadů pod kódem 17 05 04</t>
  </si>
  <si>
    <t>"přebytečná zemina" 1276,8*1,8</t>
  </si>
  <si>
    <t>23</t>
  </si>
  <si>
    <t>171209012-R</t>
  </si>
  <si>
    <t>Skládkovné - pařezy</t>
  </si>
  <si>
    <t>473194629</t>
  </si>
  <si>
    <t>"pařezy" 3*0,100</t>
  </si>
  <si>
    <t>24</t>
  </si>
  <si>
    <t>171251201</t>
  </si>
  <si>
    <t>Uložení sypaniny na skládky nebo meziskládky</t>
  </si>
  <si>
    <t>-1975007652</t>
  </si>
  <si>
    <t>Uložení sypaniny na skládky nebo meziskládky bez hutnění s upravením uložené sypaniny do předepsaného tvaru</t>
  </si>
  <si>
    <t>"přebytečná zemina" 1276,8</t>
  </si>
  <si>
    <t>25</t>
  </si>
  <si>
    <t>174151101</t>
  </si>
  <si>
    <t>Zásyp jam, šachet rýh nebo kolem objektů sypaninou se zhutněním</t>
  </si>
  <si>
    <t>-184949532</t>
  </si>
  <si>
    <t>Zásyp sypaninou z jakékoliv horniny strojně s uložením výkopku ve vrstvách se zhutněním jam, šachet, rýh nebo kolem objektů v těchto vykopávkách</t>
  </si>
  <si>
    <t>"kontr. šachta" 1,0</t>
  </si>
  <si>
    <t>"křížení s vodovodem (ŠP)" 8,0*1,0*0,75</t>
  </si>
  <si>
    <t>26</t>
  </si>
  <si>
    <t>M</t>
  </si>
  <si>
    <t>58331200</t>
  </si>
  <si>
    <t>štěrkopísek netříděný zásypový</t>
  </si>
  <si>
    <t>1671732282</t>
  </si>
  <si>
    <t>"křížení s vodovodem (ŠP)" 6,0*1,67*1,01</t>
  </si>
  <si>
    <t>27</t>
  </si>
  <si>
    <t>181351113</t>
  </si>
  <si>
    <t>Rozprostření ornice tl vrstvy do 200 mm pl přes 500 m2 v rovině nebo ve svahu do 1:5 strojně</t>
  </si>
  <si>
    <t>2112535832</t>
  </si>
  <si>
    <t>Rozprostření a urovnání ornice v rovině nebo ve svahu sklonu do 1:5 strojně při souvislé ploše přes 500 m2, tl. vrstvy do 200 mm</t>
  </si>
  <si>
    <t>"přebytečná ornice" (693,9*0,2-(375,0+3,0+3,5)*0,05)/0,1</t>
  </si>
  <si>
    <t>28</t>
  </si>
  <si>
    <t>181411123</t>
  </si>
  <si>
    <t>Založení lučního trávníku výsevem plochy do 1000 m2 ve svahu do 1:1</t>
  </si>
  <si>
    <t>-1485928915</t>
  </si>
  <si>
    <t>Založení trávníku na půdě předem připravené plochy do 1000 m2 výsevem včetně utažení lučního na svahu přes 1:2 do 1:1</t>
  </si>
  <si>
    <t>"viz. Výkaz výměr SV+SN" 180,8+194,2</t>
  </si>
  <si>
    <t>29</t>
  </si>
  <si>
    <t>00572470</t>
  </si>
  <si>
    <t>osivo směs travní univerzál</t>
  </si>
  <si>
    <t>kg</t>
  </si>
  <si>
    <t>-2121855933</t>
  </si>
  <si>
    <t>375,0*0,02*1,03</t>
  </si>
  <si>
    <t>30</t>
  </si>
  <si>
    <t>181951112</t>
  </si>
  <si>
    <t>Úprava pláně v hornině třídy těžitelnosti I, skupiny 1 až 3 se zhutněním strojně</t>
  </si>
  <si>
    <t>459625946</t>
  </si>
  <si>
    <t>Úprava pláně vyrovnáním výškových rozdílů strojně v hornině třídy těžitelnosti I, skupiny 1 až 3 se zhutněním</t>
  </si>
  <si>
    <t>"viz. Výkaz výměr (vč. sjezdů a výhybny)" 660,12*5,0+10,3+9,5+23,1+10,7+21,7+51,7</t>
  </si>
  <si>
    <t>31</t>
  </si>
  <si>
    <t>182151111</t>
  </si>
  <si>
    <t>Svahování v zářezech v hornině třídy těžitelnosti I, skupiny 1 až 3 strojně</t>
  </si>
  <si>
    <t>-1099530056</t>
  </si>
  <si>
    <t>Svahování trvalých svahů do projektovaných profilů strojně s potřebným přemístěním výkopku při svahování v zářezech v hornině třídy těžitelnosti I, skupiny 1 až 3</t>
  </si>
  <si>
    <t>"viz. Výkaz výměr " 180,8</t>
  </si>
  <si>
    <t>32</t>
  </si>
  <si>
    <t>182251101</t>
  </si>
  <si>
    <t>Svahování násypů strojně</t>
  </si>
  <si>
    <t>1119566316</t>
  </si>
  <si>
    <t>Svahování trvalých svahů do projektovaných profilů strojně s potřebným přemístěním výkopku při svahování násypů v jakékoliv hornině</t>
  </si>
  <si>
    <t>"viz. Výkaz výměr" 192,2</t>
  </si>
  <si>
    <t>"výhybna - viz. Výkaz výměr " 2,0</t>
  </si>
  <si>
    <t>33</t>
  </si>
  <si>
    <t>182351133</t>
  </si>
  <si>
    <t>Rozprostření ornice pl přes 500 m2 ve svahu nad 1:5 tl vrstvy do 200 mm strojně</t>
  </si>
  <si>
    <t>946686362</t>
  </si>
  <si>
    <t>Rozprostření a urovnání ornice ve svahu sklonu přes 1:5 strojně při souvislé ploše přes 500 m2, tl. vrstvy do 200 mm</t>
  </si>
  <si>
    <t>34</t>
  </si>
  <si>
    <t>184806112</t>
  </si>
  <si>
    <t>Řez stromů netrnitých průklestem D koruny do 4 m</t>
  </si>
  <si>
    <t>-1017724693</t>
  </si>
  <si>
    <t>Řez stromů, keřů nebo růží průklestem stromů netrnitých, o průměru koruny přes 2 do 4 m</t>
  </si>
  <si>
    <t>Zakládání</t>
  </si>
  <si>
    <t>35</t>
  </si>
  <si>
    <t>211521111</t>
  </si>
  <si>
    <t>Výplň odvodňovacích žeber nebo trativodů kamenivem hrubým drceným frakce 63 až 125 mm</t>
  </si>
  <si>
    <t>163740929</t>
  </si>
  <si>
    <t>Výplň kamenivem do rýh odvodňovacích žeber nebo trativodů bez zhutnění, s úpravou povrchu výplně kamenivem hrubým drceným frakce 63 až 125 mm</t>
  </si>
  <si>
    <t>36</t>
  </si>
  <si>
    <t>211531111</t>
  </si>
  <si>
    <t>Výplň odvodňovacích žeber nebo trativodů kamenivem hrubým drceným frakce 16 až 63 mm</t>
  </si>
  <si>
    <t>-1088842410</t>
  </si>
  <si>
    <t>Výplň kamenivem do rýh odvodňovacích žeber nebo trativodů bez zhutnění, s úpravou povrchu výplně kamenivem hrubým drceným frakce 16 až 63 mm</t>
  </si>
  <si>
    <t>P</t>
  </si>
  <si>
    <t>Poznámka k položce:_x000d_
- frakce 8-32 mm</t>
  </si>
  <si>
    <t>37</t>
  </si>
  <si>
    <t>211971121</t>
  </si>
  <si>
    <t>Zřízení opláštění žeber nebo trativodů geotextilií v rýze nebo zářezu sklonu přes 1:2 š do 2,5 m</t>
  </si>
  <si>
    <t>-1390524410</t>
  </si>
  <si>
    <t>Zřízení opláštění výplně z geotextilie odvodňovacích žeber nebo trativodů v rýze nebo zářezu se stěnami svislými nebo šikmými o sklonu přes 1:2 při rozvinuté šířce opláštění do 2,5 m</t>
  </si>
  <si>
    <t>"drenáž" 660,0*1,2</t>
  </si>
  <si>
    <t>"zasakovací šachta" (3,0+1,0)*2*2,0</t>
  </si>
  <si>
    <t>38</t>
  </si>
  <si>
    <t>69311069-R</t>
  </si>
  <si>
    <t>geotextilie pro podélnou drenáž 350g/m2</t>
  </si>
  <si>
    <t>-378153878</t>
  </si>
  <si>
    <t>geotextilie netkaná PP 350g/m2</t>
  </si>
  <si>
    <t>808,0*1,02</t>
  </si>
  <si>
    <t>39</t>
  </si>
  <si>
    <t>212752101</t>
  </si>
  <si>
    <t>Trativod z drenážních trubek korugovaných PE-HD SN 4 perforace 360° včetně lože otevřený výkop DN 100 pro liniové stavby</t>
  </si>
  <si>
    <t>257108100</t>
  </si>
  <si>
    <t>Trativody z drenážních trubek pro liniové stavby a komunikace se zřízením štěrkového lože pod trubky a s jejich obsypem v otevřeném výkopu trubka korugovaná sendvičová PE-HD SN 4 celoperforovaná 360° DN 100</t>
  </si>
  <si>
    <t>"drenáž - viz. Výkaz výměr " 665,0</t>
  </si>
  <si>
    <t>Komunikace pozemní</t>
  </si>
  <si>
    <t>40</t>
  </si>
  <si>
    <t>561061121</t>
  </si>
  <si>
    <t>Zřízení podkladu ze zeminy upravené vápnem, cementem, směsnými pojivy tl 400 mm plochy do 5000 m2</t>
  </si>
  <si>
    <t>597882112</t>
  </si>
  <si>
    <t>Zřízení podkladu ze zeminy upravené hydraulickými pojivy vápnem, cementem nebo směsnými pojivy (materiál ve specifikaci) s rozprostřením, promísením, vlhčením, zhutněním a ošetřením vodou plochy přes 1 000 do 5 000 m2, tloušťka po zhutnění přes 350 do 400 mm</t>
  </si>
  <si>
    <t>"viz. Výkaz výměr" 3427,6</t>
  </si>
  <si>
    <t>41</t>
  </si>
  <si>
    <t>58530171</t>
  </si>
  <si>
    <t>vápno nehašené CL 90-Q pro úpravu zemin bezprašné</t>
  </si>
  <si>
    <t>-992862668</t>
  </si>
  <si>
    <t>"3 % = 21,2 kg/m2" 3427,6*21,2*0,001</t>
  </si>
  <si>
    <t>42</t>
  </si>
  <si>
    <t>564851111</t>
  </si>
  <si>
    <t>Podklad ze štěrkodrtě ŠD tl 150 mm</t>
  </si>
  <si>
    <t>-1672656915</t>
  </si>
  <si>
    <t>Podklad ze štěrkodrti ŠD s rozprostřením a zhutněním, po zhutnění tl. 150 mm</t>
  </si>
  <si>
    <t>43</t>
  </si>
  <si>
    <t>564861111</t>
  </si>
  <si>
    <t>Podklad ze štěrkodrtě ŠD tl 200 mm</t>
  </si>
  <si>
    <t>123445178</t>
  </si>
  <si>
    <t>Podklad ze štěrkodrti ŠD s rozprostřením a zhutněním, po zhutnění tl. 200 mm</t>
  </si>
  <si>
    <t>44</t>
  </si>
  <si>
    <t>565145121</t>
  </si>
  <si>
    <t>Asfaltový beton vrstva podkladní ACP 16 (obalované kamenivo OKS) tl 60 mm š přes 3 m</t>
  </si>
  <si>
    <t>1773267356</t>
  </si>
  <si>
    <t>Asfaltový beton vrstva podkladní ACP 16 (obalované kamenivo střednězrnné - OKS) s rozprostřením a zhutněním v pruhu šířky přes 3 m, po zhutnění tl. 60 mm</t>
  </si>
  <si>
    <t>"viz. Výkaz výměr (vč. sjezdů a výhybny)" 660,12*4,0+13,7+12,4+27,9+14,9+25,7+51,7</t>
  </si>
  <si>
    <t>45</t>
  </si>
  <si>
    <t>569931132</t>
  </si>
  <si>
    <t>Zpevnění krajnic asfaltovým recyklátem tl 100 mm</t>
  </si>
  <si>
    <t>191805502</t>
  </si>
  <si>
    <t>Zpevnění krajnic nebo komunikací pro pěší s rozprostřením a zhutněním, po zhutnění asfaltovým recyklátem tl. 100 mm</t>
  </si>
  <si>
    <t>"viz. Výkaz výměr (odpočet rigolu)" 660,12*0,5*2-245,0*0,5</t>
  </si>
  <si>
    <t>46</t>
  </si>
  <si>
    <t>573211112</t>
  </si>
  <si>
    <t>Postřik živičný spojovací z asfaltu v množství 0,70 kg/m2</t>
  </si>
  <si>
    <t>-2070917</t>
  </si>
  <si>
    <t>Postřik spojovací PS bez posypu kamenivem z asfaltu silničního, v množství 0,70 kg/m2</t>
  </si>
  <si>
    <t>"viz. Výkaz výměr" 2786,8</t>
  </si>
  <si>
    <t>47</t>
  </si>
  <si>
    <t>577134221</t>
  </si>
  <si>
    <t>Asfaltový beton vrstva obrusná ACO 11 (ABS) tř. II tl 40 mm š přes 3 m z nemodifikovaného asfaltu</t>
  </si>
  <si>
    <t>466830134</t>
  </si>
  <si>
    <t>Asfaltový beton vrstva obrusná ACO 11 (ABS) s rozprostřením a se zhutněním z nemodifikovaného asfaltu v pruhu šířky přes 3 m tř. II, po zhutnění tl. 40 mm</t>
  </si>
  <si>
    <t>48</t>
  </si>
  <si>
    <t>597172121</t>
  </si>
  <si>
    <t>Rigol krajnicový s obrubou z lomového kamene ze štěrkopísku spárovaný MC přímý</t>
  </si>
  <si>
    <t>1391234171</t>
  </si>
  <si>
    <t>Rigol krajnicový s kamennou obrubou osazenou do lože z cementové malty s dlažbou tl. do 250 mm z lomového kamene lomařsky upraveného na sucho, se zřízením lože ze štěrkopísku s vyplněním spár cementovou maltou a s vyspárováním, rigol v půdorysu přímý</t>
  </si>
  <si>
    <t>245,0*0,75</t>
  </si>
  <si>
    <t>Trubní vedení</t>
  </si>
  <si>
    <t>49</t>
  </si>
  <si>
    <t>871265211</t>
  </si>
  <si>
    <t>Kanalizační potrubí z tvrdého PVC jednovrstvé tuhost třídy SN4 DN 110</t>
  </si>
  <si>
    <t>1342150806</t>
  </si>
  <si>
    <t>Kanalizační potrubí z tvrdého PVC v otevřeném výkopu ve sklonu do 20 %, hladkého plnostěnného jednovrstvého, tuhost třídy SN 4 DN 110</t>
  </si>
  <si>
    <t>"potrubí od kontr. šachty" 4,0</t>
  </si>
  <si>
    <t>50</t>
  </si>
  <si>
    <t>894812003</t>
  </si>
  <si>
    <t>Revizní a čistící šachta z PP šachtové dno DN 400/150 pravý a levý přítok</t>
  </si>
  <si>
    <t>1231256895</t>
  </si>
  <si>
    <t>Revizní a čistící šachta z polypropylenu PP pro hladké trouby DN 400 šachtové dno (DN šachty / DN trubního vedení) DN 400/150 pravý a levý přítok</t>
  </si>
  <si>
    <t>Poznámka k položce:_x000d_
V příslušných cenách jsou započteny i náklady na vyrovnávací násypnou vrstvu ze štěrkopísku.</t>
  </si>
  <si>
    <t>51</t>
  </si>
  <si>
    <t>894812031</t>
  </si>
  <si>
    <t>Revizní a čistící šachta z PP DN 400 šachtová roura korugovaná bez hrdla světlé hloubky 1000 mm</t>
  </si>
  <si>
    <t>1921801888</t>
  </si>
  <si>
    <t>Revizní a čistící šachta z polypropylenu PP pro hladké trouby DN 400 roura šachtová korugovaná bez hrdla, světlé hloubky 1000 mm</t>
  </si>
  <si>
    <t>52</t>
  </si>
  <si>
    <t>894812063</t>
  </si>
  <si>
    <t>Revizní a čistící šachta z PP DN 400 poklop litinový plný do teleskopické trubky pro třídu zatížení D400</t>
  </si>
  <si>
    <t>-1331322457</t>
  </si>
  <si>
    <t>Revizní a čistící šachta z polypropylenu PP pro hladké trouby DN 400 poklop litinový (pro třídu zatížení) plný do teleskopické trubky (D400)</t>
  </si>
  <si>
    <t>53</t>
  </si>
  <si>
    <t>28614197</t>
  </si>
  <si>
    <t>manžeta těsnící DN 300/400 prodloužení a teleskopického nástavce</t>
  </si>
  <si>
    <t>338400418</t>
  </si>
  <si>
    <t>54</t>
  </si>
  <si>
    <t>28611584</t>
  </si>
  <si>
    <t>zátka kanalizace plastové KG DN 100</t>
  </si>
  <si>
    <t>1103633206</t>
  </si>
  <si>
    <t>55</t>
  </si>
  <si>
    <t>899722113</t>
  </si>
  <si>
    <t>Krytí potrubí z plastů výstražnou fólií z PVC 34cm</t>
  </si>
  <si>
    <t>-931087562</t>
  </si>
  <si>
    <t>Krytí potrubí z plastů výstražnou fólií z PVC šířky 34 cm</t>
  </si>
  <si>
    <t>56</t>
  </si>
  <si>
    <t>899999022-R</t>
  </si>
  <si>
    <t xml:space="preserve">M+D Půlené chráničky PVC DN 250 </t>
  </si>
  <si>
    <t>397708877</t>
  </si>
  <si>
    <t>M+D Půlené chráničky PVC DN 250</t>
  </si>
  <si>
    <t>Ostatní konstrukce a práce, bourání</t>
  </si>
  <si>
    <t>61</t>
  </si>
  <si>
    <t>919726123</t>
  </si>
  <si>
    <t>Geotextilie pro ochranu, separaci a filtraci netkaná měrná hmotnost do 500 g/m2</t>
  </si>
  <si>
    <t>-1442618238</t>
  </si>
  <si>
    <t>Geotextilie netkaná pro ochranu, separaci nebo filtraci měrná hmotnost přes 300 do 500 g/m2</t>
  </si>
  <si>
    <t>997</t>
  </si>
  <si>
    <t>Přesun sutě</t>
  </si>
  <si>
    <t>62</t>
  </si>
  <si>
    <t>997221551</t>
  </si>
  <si>
    <t>Vodorovná doprava suti ze sypkých materiálů do 1 km</t>
  </si>
  <si>
    <t>385714284</t>
  </si>
  <si>
    <t>Vodorovná doprava suti bez naložení, ale se složením a s hrubým urovnáním ze sypkých materiálů, na vzdálenost do 1 km</t>
  </si>
  <si>
    <t>63</t>
  </si>
  <si>
    <t>997221559</t>
  </si>
  <si>
    <t>Příplatek ZKD 1 km u vodorovné dopravy suti ze sypkých materiálů</t>
  </si>
  <si>
    <t>334853170</t>
  </si>
  <si>
    <t>Vodorovná doprava suti bez naložení, ale se složením a s hrubým urovnáním Příplatek k ceně za každý další i započatý 1 km přes 1 km</t>
  </si>
  <si>
    <t>24*252,252</t>
  </si>
  <si>
    <t>64</t>
  </si>
  <si>
    <t>997221645</t>
  </si>
  <si>
    <t>Poplatek za uložení na skládce (skládkovné) odpadu asfaltového bez dehtu kód odpadu 17 03 02</t>
  </si>
  <si>
    <t>1923043812</t>
  </si>
  <si>
    <t>Poplatek za uložení stavebního odpadu na skládce (skládkovné) asfaltového bez obsahu dehtu zatříděného do Katalogu odpadů pod kódem 17 03 02</t>
  </si>
  <si>
    <t>"živice" 252,252</t>
  </si>
  <si>
    <t>998</t>
  </si>
  <si>
    <t>Přesun hmot</t>
  </si>
  <si>
    <t>65</t>
  </si>
  <si>
    <t>998225111</t>
  </si>
  <si>
    <t>Přesun hmot pro pozemní komunikace s krytem z kamene, monolitickým betonovým nebo živičným</t>
  </si>
  <si>
    <t>922624598</t>
  </si>
  <si>
    <t>Přesun hmot pro komunikace s krytem z kameniva, monolitickým betonovým nebo živičným dopravní vzdálenost do 200 m jakékoliv délky objektu</t>
  </si>
  <si>
    <t>SO2 - Polní cesta HPC1 - p.č. 500</t>
  </si>
  <si>
    <t>-1194775584</t>
  </si>
  <si>
    <t>"viz. Výkaz výměr" 34,3</t>
  </si>
  <si>
    <t>-763140347</t>
  </si>
  <si>
    <t>"viz. Výkaz výměr" 33,1*0,45</t>
  </si>
  <si>
    <t>1137679636</t>
  </si>
  <si>
    <t>"přebytečná zemina" 14,9</t>
  </si>
  <si>
    <t>-1073874496</t>
  </si>
  <si>
    <t>15*14,9</t>
  </si>
  <si>
    <t>1658550239</t>
  </si>
  <si>
    <t>"přebytečná zemina" 14,9*1,8</t>
  </si>
  <si>
    <t>855279188</t>
  </si>
  <si>
    <t>-1042095315</t>
  </si>
  <si>
    <t>Poznámka k položce:_x000d_
Nedostatek ornice bude dovezen z SO-01.</t>
  </si>
  <si>
    <t>"viz. Výkaz výměr" 6,0*0,5</t>
  </si>
  <si>
    <t>181411121</t>
  </si>
  <si>
    <t>Založení lučního trávníku výsevem plochy do 1000 m2 v rovině a ve svahu do 1:5</t>
  </si>
  <si>
    <t>-459783281</t>
  </si>
  <si>
    <t>Založení trávníku na půdě předem připravené plochy do 1000 m2 výsevem včetně utažení lučního v rovině nebo na svahu do 1:5</t>
  </si>
  <si>
    <t>35143456</t>
  </si>
  <si>
    <t>3,0*0,02*1,03</t>
  </si>
  <si>
    <t>-1000200494</t>
  </si>
  <si>
    <t>"viz. Výkaz výměr" 33,1</t>
  </si>
  <si>
    <t>-1149005641</t>
  </si>
  <si>
    <t>-764382273</t>
  </si>
  <si>
    <t>"3 % = 21,2 kg/m2" 33,1*21,2*0,001</t>
  </si>
  <si>
    <t>-1355749085</t>
  </si>
  <si>
    <t>-2059493197</t>
  </si>
  <si>
    <t>-1843184680</t>
  </si>
  <si>
    <t>"viz. Výkaz výměr" 26,4</t>
  </si>
  <si>
    <t>1862604122</t>
  </si>
  <si>
    <t>"viz. Výkaz výměr" 11,9*0,5</t>
  </si>
  <si>
    <t>-1742460569</t>
  </si>
  <si>
    <t>1678796982</t>
  </si>
  <si>
    <t>895641111</t>
  </si>
  <si>
    <t>Zřízení drenážní vyústě z betonových prefabrikátů dvoudílné</t>
  </si>
  <si>
    <t>154410967</t>
  </si>
  <si>
    <t>Zřízení drenážní výustě typové z betonových prefabrikovaných dílců dvoudílné</t>
  </si>
  <si>
    <t>"opevnění vyústění potrubí od žlabu" 1,0</t>
  </si>
  <si>
    <t>"opevnění vyústění potrubí od kontr. šachty" 1,0</t>
  </si>
  <si>
    <t>59299014-R</t>
  </si>
  <si>
    <t>Drenážní výusť prefabrikovaná</t>
  </si>
  <si>
    <t>ks</t>
  </si>
  <si>
    <t>-571833339</t>
  </si>
  <si>
    <t>-518747883</t>
  </si>
  <si>
    <t>119707915</t>
  </si>
  <si>
    <t>-1032600370</t>
  </si>
  <si>
    <t>24*3,361</t>
  </si>
  <si>
    <t>-991847655</t>
  </si>
  <si>
    <t>"živice" 3,361</t>
  </si>
  <si>
    <t>581871856</t>
  </si>
  <si>
    <t>SO3 - Polní cesta HPC1 - p.č. 514</t>
  </si>
  <si>
    <t>907817333</t>
  </si>
  <si>
    <t>"viz. Výkaz výměr" 73,7</t>
  </si>
  <si>
    <t>113154122</t>
  </si>
  <si>
    <t>Frézování živičného krytu tl 40 mm pruh š 1 m pl do 500 m2 bez překážek v trase</t>
  </si>
  <si>
    <t>978384670</t>
  </si>
  <si>
    <t>Frézování živičného podkladu nebo krytu s naložením na dopravní prostředek plochy do 500 m2 bez překážek v trase pruhu šířky přes 0,5 m do 1 m, tloušťky vrstvy 40 mm</t>
  </si>
  <si>
    <t>"ZÚ - napojení na silnici" 20,0*1,0</t>
  </si>
  <si>
    <t>-325139846</t>
  </si>
  <si>
    <t>"viz. Výkaz výměr" 75,2*0,45</t>
  </si>
  <si>
    <t>682626651</t>
  </si>
  <si>
    <t>"přípojné potrubí odvod. žlabu " 4,0*0,3*0,5</t>
  </si>
  <si>
    <t>-1027288455</t>
  </si>
  <si>
    <t>"přebytečná zemina" 33,84</t>
  </si>
  <si>
    <t>809009186</t>
  </si>
  <si>
    <t>15*33,84</t>
  </si>
  <si>
    <t>608809153</t>
  </si>
  <si>
    <t>"přebytečná zemina" 33,84*1,8</t>
  </si>
  <si>
    <t>-496036904</t>
  </si>
  <si>
    <t>-691942303</t>
  </si>
  <si>
    <t>1714681602</t>
  </si>
  <si>
    <t>"viz. Výkaz výměr" 7,0*0,5</t>
  </si>
  <si>
    <t>2084141706</t>
  </si>
  <si>
    <t>-729493228</t>
  </si>
  <si>
    <t>3,5*0,02*1,03</t>
  </si>
  <si>
    <t>-1924490853</t>
  </si>
  <si>
    <t>"viz. Výkaz výměr" 75,2</t>
  </si>
  <si>
    <t>-1563078277</t>
  </si>
  <si>
    <t>-1292113602</t>
  </si>
  <si>
    <t>"3 % = 21,2 kg/m2" 75,2*21,2*0,001</t>
  </si>
  <si>
    <t>-1238563977</t>
  </si>
  <si>
    <t>-1256439190</t>
  </si>
  <si>
    <t>1742430745</t>
  </si>
  <si>
    <t>"viz. Výkaz výměr" 68,8</t>
  </si>
  <si>
    <t>1684655837</t>
  </si>
  <si>
    <t>"viz. Výkaz výměr" 18,7*0,5</t>
  </si>
  <si>
    <t>1273226527</t>
  </si>
  <si>
    <t>1102270420</t>
  </si>
  <si>
    <t>577144211</t>
  </si>
  <si>
    <t>Asfaltový beton vrstva obrusná ACO 11 (ABS) tř. II tl 50 mm š do 3 m z nemodifikovaného asfaltu</t>
  </si>
  <si>
    <t>1677584661</t>
  </si>
  <si>
    <t>Asfaltový beton vrstva obrusná ACO 11 (ABS) s rozprostřením a se zhutněním z nemodifikovaného asfaltu v pruhu šířky do 3 m tř. II, po zhutnění tl. 50 mm</t>
  </si>
  <si>
    <t>599142111</t>
  </si>
  <si>
    <t>Úprava zálivky dilatačních nebo pracovních spár v cementobetonovém krytu hl do 40 mm š do 40 mm</t>
  </si>
  <si>
    <t>129032527</t>
  </si>
  <si>
    <t>Úprava zálivky dilatačních nebo pracovních spár v cementobetonovém krytu, hloubky do 40 mm, šířky přes 20 do 40 mm</t>
  </si>
  <si>
    <t>"ZÚ - napojení na silnici" 20,0</t>
  </si>
  <si>
    <t>1903674298</t>
  </si>
  <si>
    <t>"přípojné potrubí odvod. žlabu " 4,0</t>
  </si>
  <si>
    <t>912211111</t>
  </si>
  <si>
    <t>Montáž směrového sloupku silničního plastového prosté uložení bez betonového základu</t>
  </si>
  <si>
    <t>-1785989800</t>
  </si>
  <si>
    <t>Montáž směrového sloupku plastového s odrazkou prostým uložením bez betonového základu silničního</t>
  </si>
  <si>
    <t>"ZÚ (napojení na silnici)" 2,0</t>
  </si>
  <si>
    <t>40445158</t>
  </si>
  <si>
    <t>sloupek směrový silniční plastový 1,2m</t>
  </si>
  <si>
    <t>-1346527534</t>
  </si>
  <si>
    <t>"Z11g"2</t>
  </si>
  <si>
    <t>914111111</t>
  </si>
  <si>
    <t>Montáž svislé dopravní značky do velikosti 1 m2 objímkami na sloupek nebo konzolu</t>
  </si>
  <si>
    <t>-1374147009</t>
  </si>
  <si>
    <t>Montáž svislé dopravní značky základní velikosti do 1 m2 objímkami na sloupky nebo konzoly</t>
  </si>
  <si>
    <t>"značka Z3 s 1 šipkou" 20,0</t>
  </si>
  <si>
    <t>"značka P6"1</t>
  </si>
  <si>
    <t>"značka B4"1</t>
  </si>
  <si>
    <t>"dodatková tabulka E13"1</t>
  </si>
  <si>
    <t>40445641</t>
  </si>
  <si>
    <t>informativní značky směrové Z3 500x500mm</t>
  </si>
  <si>
    <t>1616935082</t>
  </si>
  <si>
    <t>40445619</t>
  </si>
  <si>
    <t>zákazové, příkazové dopravní značky B1-B34, C1-15 500mm</t>
  </si>
  <si>
    <t>-795800830</t>
  </si>
  <si>
    <t>40445615</t>
  </si>
  <si>
    <t>značky upravující přednost P6 700mm</t>
  </si>
  <si>
    <t>-1543781497</t>
  </si>
  <si>
    <t>40445650</t>
  </si>
  <si>
    <t>dodatkové tabulky E7, E12, E13 500x300mm</t>
  </si>
  <si>
    <t>-1791202303</t>
  </si>
  <si>
    <t>"dodatková tabulka E13 - mimo povolení OÚ Nebovidy"1</t>
  </si>
  <si>
    <t>914511111</t>
  </si>
  <si>
    <t>Montáž sloupku dopravních značek délky do 3,5 m s betonovým základem</t>
  </si>
  <si>
    <t>977558828</t>
  </si>
  <si>
    <t>Montáž sloupku dopravních značek délky do 3,5 m do betonového základu</t>
  </si>
  <si>
    <t>10+2</t>
  </si>
  <si>
    <t>40445225</t>
  </si>
  <si>
    <t>sloupek pro dopravní značku Zn D 60mm v 3,5m</t>
  </si>
  <si>
    <t>-2056287285</t>
  </si>
  <si>
    <t>-890574312</t>
  </si>
  <si>
    <t>919735111</t>
  </si>
  <si>
    <t>Řezání stávajícího živičného krytu hl do 50 mm</t>
  </si>
  <si>
    <t>58063907</t>
  </si>
  <si>
    <t>Řezání stávajícího živičného krytu nebo podkladu hloubky do 50 mm</t>
  </si>
  <si>
    <t>935932415</t>
  </si>
  <si>
    <t>Odvodňovací plastový žlab pro zatížení D400 vnitřní š 100 mm s roštem můstkovým z litiny</t>
  </si>
  <si>
    <t>1993148011</t>
  </si>
  <si>
    <t>Odvodňovací plastový žlab pro třídu zatížení D 400 vnitřní šířky 100 mm s krycím roštem můstkovým z litiny</t>
  </si>
  <si>
    <t>Poznámka k položce:_x000d_
V cenách jsou započteny i náklady na předepsané obetonování a lože z betonu.</t>
  </si>
  <si>
    <t>"KM 0,0059" 5,0</t>
  </si>
  <si>
    <t>966006132</t>
  </si>
  <si>
    <t>Odstranění značek dopravních nebo orientačních se sloupky s betonovými patkami</t>
  </si>
  <si>
    <t>-935756034</t>
  </si>
  <si>
    <t>Odstranění dopravních nebo orientačních značek se sloupkem s uložením hmot na vzdálenost do 20 m nebo s naložením na dopravní prostředek, se zásypem jam a jeho zhutněním s betonovou patkou</t>
  </si>
  <si>
    <t>"P4"2</t>
  </si>
  <si>
    <t>-1757334571</t>
  </si>
  <si>
    <t>1213730972</t>
  </si>
  <si>
    <t>24*9,283</t>
  </si>
  <si>
    <t>997221875</t>
  </si>
  <si>
    <t>Poplatek za uložení stavebního odpadu na recyklační skládce (skládkovné) asfaltového bez obsahu dehtu zatříděného do Katalogu odpadů pod kódem 17 03 02</t>
  </si>
  <si>
    <t>253784485</t>
  </si>
  <si>
    <t>"živice" 9,283</t>
  </si>
  <si>
    <t>2025260194</t>
  </si>
  <si>
    <t>VON - Vedlejší a ostatní náklady</t>
  </si>
  <si>
    <t>VRN - Vedlejší rozpočtové náklady</t>
  </si>
  <si>
    <t xml:space="preserve">    VRN2 - Příprava staveniště</t>
  </si>
  <si>
    <t xml:space="preserve">    VRN9 - Ostatní náklady</t>
  </si>
  <si>
    <t>VRN</t>
  </si>
  <si>
    <t>Vedlejší rozpočtové náklady</t>
  </si>
  <si>
    <t>VRN2</t>
  </si>
  <si>
    <t>Příprava staveniště</t>
  </si>
  <si>
    <t>031002000</t>
  </si>
  <si>
    <t>Zařízení staveniště</t>
  </si>
  <si>
    <t>soubor</t>
  </si>
  <si>
    <t>1024</t>
  </si>
  <si>
    <t>773690245</t>
  </si>
  <si>
    <t>Zřízení zařízení staveniště, jeho připojení na sítě, oplocení prostoru a jejich následné odstranění.</t>
  </si>
  <si>
    <t xml:space="preserve">Poznámka k položce:_x000d_
Zřízení zařízení staveniště, jeho připojení na sítě, oplocení prostoru  a jejich následné odstranění. Zajištění přístupu k jednotlivým úsekům stavby za účelem provádění a uvedení do původního stavu po ukončení stavby, náhrada za dočasné zábory ploch. Zřízení a odstranění dočasných komunikací, sjezdů, nájezdů, lávek přes výkopy. Zajištění výkopů zábradlím. Zřízení čistících zón před výjezdem z obvodu staveniště. Zajištění bezpečnosti práce a ochrany životního prostředí.</t>
  </si>
  <si>
    <t>031002002</t>
  </si>
  <si>
    <t>Dopravní značení na staveništi</t>
  </si>
  <si>
    <t>-1877865756</t>
  </si>
  <si>
    <t>Poznámka k položce:_x000d_
Projednání a zajištění zvláštního užívání komunikací a veřejných ploch, zajištění dopravního značení
 k dopravním omezením vč. případné světelné signalizace, jejich údržba a přemisťování a následné odstranění, a to v rozsahu nezbytném pro řádné a bezpečné provádění stavby.(dopravní omezení u napojení na silnici).</t>
  </si>
  <si>
    <t>VRN9</t>
  </si>
  <si>
    <t>Ostatní náklady</t>
  </si>
  <si>
    <t>090001000</t>
  </si>
  <si>
    <t>Geodetické práce před výstavbou</t>
  </si>
  <si>
    <t>289873102</t>
  </si>
  <si>
    <t>Poznámka k položce:_x000d_
Geodetické vytýčení před zahájením realizace 
stavebních prací - dl. cesty HPC1 = 673 m</t>
  </si>
  <si>
    <t>091003000</t>
  </si>
  <si>
    <t xml:space="preserve">Geodetické práce po výstavbě </t>
  </si>
  <si>
    <t>-232750352</t>
  </si>
  <si>
    <t>Geodetické práce po výstavbě</t>
  </si>
  <si>
    <t>Poznámka k položce:_x000d_
Geodetické zaměření skutečného provedení díla 3x v grafické (tištěné) podobě a 1x v digitálním vyhotovení</t>
  </si>
  <si>
    <t>091003001</t>
  </si>
  <si>
    <t>Vytýčení podzemních inženýrských sítí</t>
  </si>
  <si>
    <t>-442479752</t>
  </si>
  <si>
    <t>Poznámka k položce:_x000d_
Zajištění ochrany a vytýčení podzemních inženýrských sítí uvedených v projektové dokumentaci dle podmínek z dokladové části projektu, vč. 3 ks kopaných sond (vodovod).</t>
  </si>
  <si>
    <t>091204000</t>
  </si>
  <si>
    <t>Dokumentace skutečného provedení stavby</t>
  </si>
  <si>
    <t>-780872861</t>
  </si>
  <si>
    <t>Poznámka k položce:_x000d_
Vypracování projektové dokumentace skutečného provedení díla dle vyhlášky 3x v grafické (tištěné) podobě a 1x v digitálním vyhotovení</t>
  </si>
  <si>
    <t>091304000</t>
  </si>
  <si>
    <t>Prezentační tabule</t>
  </si>
  <si>
    <t>1104285644</t>
  </si>
  <si>
    <t>Poznámka k položce:_x000d_
Zhotovení a instalace prezentační cedule 
nejpozději do jednoho měsíce od převzetí staveniště na místě realizace (dočasná) a následná instalace prezentační cedule po dokončení stavby (trvalá).</t>
  </si>
  <si>
    <t>091404000</t>
  </si>
  <si>
    <t xml:space="preserve">Zkoušky, atesty a revize podle ČSN a případných jiných právních nebo technických předpisů
</t>
  </si>
  <si>
    <t>1534497965</t>
  </si>
  <si>
    <t>Zkoušky, atesty a revize podle ČSN a případných jiných právních nebo technických předpisů</t>
  </si>
  <si>
    <t>Poznámka k položce:_x000d_
Zajištění všech ostatních nezbytných zkoušek, atestů a revizí podle ČSN a případných jiných právních nebo technických předpisů platných v době provádění a předání díla, kterými bude prokázáno dosažení předepsané kvality a předepsaných technických parametrů díla._x000d_
(např. 
Statická zatěžovací zkouška zemní pláně, Statická zatěžovací zkouška obrusné vrstvy).</t>
  </si>
  <si>
    <t>091806000</t>
  </si>
  <si>
    <t>Zajištění všech nezbytných průzkumů nutných pro řádné provádění a dokončení díla</t>
  </si>
  <si>
    <t>-1250480887</t>
  </si>
  <si>
    <t>Poznámka k položce:_x000d_
- předběžný záchranný archeologický výzkum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</si>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</sst>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7" fillId="0" borderId="0" applyNumberFormat="0" applyFill="0" applyBorder="0" applyAlignment="0" applyProtection="0"/>
  </cellStyleXfs>
  <cellXfs count="34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7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2" xfId="0" applyFont="1" applyBorder="1" applyAlignment="1">
      <alignment horizontal="center" vertical="center"/>
    </xf>
    <xf numFmtId="0" fontId="19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0" fillId="0" borderId="15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0" fillId="0" borderId="15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1" fillId="4" borderId="8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right" vertical="center"/>
    </xf>
    <xf numFmtId="0" fontId="21" fillId="4" borderId="9" xfId="0" applyFont="1" applyFill="1" applyBorder="1" applyAlignment="1" applyProtection="1">
      <alignment horizontal="center" vertical="center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22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9" fillId="0" borderId="15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8" fillId="0" borderId="15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166" fontId="28" fillId="0" borderId="21" xfId="0" applyNumberFormat="1" applyFont="1" applyBorder="1" applyAlignment="1" applyProtection="1">
      <alignment vertical="center"/>
    </xf>
    <xf numFmtId="4" fontId="28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1" fillId="0" borderId="13" xfId="0" applyNumberFormat="1" applyFont="1" applyBorder="1" applyAlignment="1" applyProtection="1"/>
    <xf numFmtId="166" fontId="31" fillId="0" borderId="14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3" xfId="0" applyFont="1" applyBorder="1" applyAlignment="1" applyProtection="1">
      <alignment horizontal="center" vertical="center"/>
    </xf>
    <xf numFmtId="49" fontId="21" fillId="0" borderId="23" xfId="0" applyNumberFormat="1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center" vertical="center" wrapText="1"/>
    </xf>
    <xf numFmtId="167" fontId="21" fillId="0" borderId="23" xfId="0" applyNumberFormat="1" applyFont="1" applyBorder="1" applyAlignment="1" applyProtection="1">
      <alignment vertical="center"/>
    </xf>
    <xf numFmtId="4" fontId="21" fillId="2" borderId="23" xfId="0" applyNumberFormat="1" applyFont="1" applyFill="1" applyBorder="1" applyAlignment="1" applyProtection="1">
      <alignment vertical="center"/>
      <protection locked="0"/>
    </xf>
    <xf numFmtId="4" fontId="21" fillId="0" borderId="23" xfId="0" applyNumberFormat="1" applyFont="1" applyBorder="1" applyAlignment="1" applyProtection="1">
      <alignment vertical="center"/>
    </xf>
    <xf numFmtId="0" fontId="22" fillId="2" borderId="15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6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5" fillId="0" borderId="23" xfId="0" applyFont="1" applyBorder="1" applyAlignment="1" applyProtection="1">
      <alignment horizontal="center" vertical="center"/>
    </xf>
    <xf numFmtId="49" fontId="35" fillId="0" borderId="23" xfId="0" applyNumberFormat="1" applyFont="1" applyBorder="1" applyAlignment="1" applyProtection="1">
      <alignment horizontal="left" vertical="center" wrapText="1"/>
    </xf>
    <xf numFmtId="0" fontId="35" fillId="0" borderId="23" xfId="0" applyFont="1" applyBorder="1" applyAlignment="1" applyProtection="1">
      <alignment horizontal="left" vertical="center" wrapText="1"/>
    </xf>
    <xf numFmtId="0" fontId="35" fillId="0" borderId="23" xfId="0" applyFont="1" applyBorder="1" applyAlignment="1" applyProtection="1">
      <alignment horizontal="center" vertical="center" wrapText="1"/>
    </xf>
    <xf numFmtId="167" fontId="35" fillId="0" borderId="23" xfId="0" applyNumberFormat="1" applyFont="1" applyBorder="1" applyAlignment="1" applyProtection="1">
      <alignment vertical="center"/>
    </xf>
    <xf numFmtId="4" fontId="35" fillId="2" borderId="23" xfId="0" applyNumberFormat="1" applyFont="1" applyFill="1" applyBorder="1" applyAlignment="1" applyProtection="1">
      <alignment vertical="center"/>
      <protection locked="0"/>
    </xf>
    <xf numFmtId="4" fontId="35" fillId="0" borderId="23" xfId="0" applyNumberFormat="1" applyFont="1" applyBorder="1" applyAlignment="1" applyProtection="1">
      <alignment vertical="center"/>
    </xf>
    <xf numFmtId="0" fontId="36" fillId="0" borderId="4" xfId="0" applyFont="1" applyBorder="1" applyAlignment="1">
      <alignment vertical="center"/>
    </xf>
    <xf numFmtId="0" fontId="35" fillId="2" borderId="15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37" fillId="0" borderId="0" xfId="0" applyFont="1" applyAlignment="1" applyProtection="1">
      <alignment vertical="center" wrapText="1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8" fillId="0" borderId="24" xfId="0" applyFont="1" applyBorder="1" applyAlignment="1">
      <alignment vertical="center" wrapText="1"/>
    </xf>
    <xf numFmtId="0" fontId="38" fillId="0" borderId="25" xfId="0" applyFont="1" applyBorder="1" applyAlignment="1">
      <alignment vertical="center" wrapText="1"/>
    </xf>
    <xf numFmtId="0" fontId="38" fillId="0" borderId="26" xfId="0" applyFont="1" applyBorder="1" applyAlignment="1">
      <alignment vertical="center" wrapText="1"/>
    </xf>
    <xf numFmtId="0" fontId="38" fillId="0" borderId="27" xfId="0" applyFont="1" applyBorder="1" applyAlignment="1">
      <alignment horizontal="center" vertical="center" wrapText="1"/>
    </xf>
    <xf numFmtId="0" fontId="39" fillId="0" borderId="1" xfId="0" applyFont="1" applyBorder="1" applyAlignment="1">
      <alignment horizontal="center" vertical="center" wrapText="1"/>
    </xf>
    <xf numFmtId="0" fontId="38" fillId="0" borderId="28" xfId="0" applyFont="1" applyBorder="1" applyAlignment="1">
      <alignment horizontal="center" vertical="center" wrapText="1"/>
    </xf>
    <xf numFmtId="0" fontId="38" fillId="0" borderId="27" xfId="0" applyFont="1" applyBorder="1" applyAlignment="1">
      <alignment vertical="center" wrapText="1"/>
    </xf>
    <xf numFmtId="0" fontId="40" fillId="0" borderId="29" xfId="0" applyFont="1" applyBorder="1" applyAlignment="1">
      <alignment horizontal="left" wrapText="1"/>
    </xf>
    <xf numFmtId="0" fontId="38" fillId="0" borderId="28" xfId="0" applyFont="1" applyBorder="1" applyAlignment="1">
      <alignment vertical="center" wrapText="1"/>
    </xf>
    <xf numFmtId="0" fontId="40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27" xfId="0" applyFont="1" applyBorder="1" applyAlignment="1">
      <alignment vertical="center" wrapText="1"/>
    </xf>
    <xf numFmtId="0" fontId="41" fillId="0" borderId="1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vertical="center"/>
    </xf>
    <xf numFmtId="49" fontId="41" fillId="0" borderId="1" xfId="0" applyNumberFormat="1" applyFont="1" applyBorder="1" applyAlignment="1">
      <alignment horizontal="left" vertical="center" wrapText="1"/>
    </xf>
    <xf numFmtId="49" fontId="41" fillId="0" borderId="1" xfId="0" applyNumberFormat="1" applyFont="1" applyBorder="1" applyAlignment="1">
      <alignment vertical="center" wrapText="1"/>
    </xf>
    <xf numFmtId="0" fontId="38" fillId="0" borderId="30" xfId="0" applyFont="1" applyBorder="1" applyAlignment="1">
      <alignment vertical="center" wrapText="1"/>
    </xf>
    <xf numFmtId="0" fontId="43" fillId="0" borderId="29" xfId="0" applyFont="1" applyBorder="1" applyAlignment="1">
      <alignment vertical="center" wrapText="1"/>
    </xf>
    <xf numFmtId="0" fontId="38" fillId="0" borderId="31" xfId="0" applyFont="1" applyBorder="1" applyAlignment="1">
      <alignment vertical="center" wrapText="1"/>
    </xf>
    <xf numFmtId="0" fontId="38" fillId="0" borderId="1" xfId="0" applyFont="1" applyBorder="1" applyAlignment="1">
      <alignment vertical="top"/>
    </xf>
    <xf numFmtId="0" fontId="38" fillId="0" borderId="0" xfId="0" applyFont="1" applyAlignment="1">
      <alignment vertical="top"/>
    </xf>
    <xf numFmtId="0" fontId="38" fillId="0" borderId="24" xfId="0" applyFont="1" applyBorder="1" applyAlignment="1">
      <alignment horizontal="left" vertical="center"/>
    </xf>
    <xf numFmtId="0" fontId="38" fillId="0" borderId="25" xfId="0" applyFont="1" applyBorder="1" applyAlignment="1">
      <alignment horizontal="left" vertical="center"/>
    </xf>
    <xf numFmtId="0" fontId="38" fillId="0" borderId="26" xfId="0" applyFont="1" applyBorder="1" applyAlignment="1">
      <alignment horizontal="left" vertical="center"/>
    </xf>
    <xf numFmtId="0" fontId="38" fillId="0" borderId="27" xfId="0" applyFont="1" applyBorder="1" applyAlignment="1">
      <alignment horizontal="left" vertical="center"/>
    </xf>
    <xf numFmtId="0" fontId="39" fillId="0" borderId="1" xfId="0" applyFont="1" applyBorder="1" applyAlignment="1">
      <alignment horizontal="center" vertical="center"/>
    </xf>
    <xf numFmtId="0" fontId="38" fillId="0" borderId="28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40" fillId="0" borderId="29" xfId="0" applyFont="1" applyBorder="1" applyAlignment="1">
      <alignment horizontal="center" vertical="center"/>
    </xf>
    <xf numFmtId="0" fontId="44" fillId="0" borderId="29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2" fillId="0" borderId="0" xfId="0" applyFont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1" fillId="0" borderId="0" xfId="0" applyFont="1" applyAlignment="1">
      <alignment horizontal="left" vertical="center"/>
    </xf>
    <xf numFmtId="0" fontId="42" fillId="0" borderId="27" xfId="0" applyFont="1" applyBorder="1" applyAlignment="1">
      <alignment horizontal="left" vertical="center"/>
    </xf>
    <xf numFmtId="0" fontId="41" fillId="0" borderId="1" xfId="0" applyFont="1" applyFill="1" applyBorder="1" applyAlignment="1">
      <alignment horizontal="left" vertical="center"/>
    </xf>
    <xf numFmtId="0" fontId="41" fillId="0" borderId="1" xfId="0" applyFont="1" applyFill="1" applyBorder="1" applyAlignment="1">
      <alignment horizontal="center" vertical="center"/>
    </xf>
    <xf numFmtId="0" fontId="38" fillId="0" borderId="30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8" fillId="0" borderId="31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center" vertical="center" wrapText="1"/>
    </xf>
    <xf numFmtId="0" fontId="38" fillId="0" borderId="24" xfId="0" applyFont="1" applyBorder="1" applyAlignment="1">
      <alignment horizontal="left" vertical="center" wrapText="1"/>
    </xf>
    <xf numFmtId="0" fontId="38" fillId="0" borderId="25" xfId="0" applyFont="1" applyBorder="1" applyAlignment="1">
      <alignment horizontal="left" vertical="center" wrapText="1"/>
    </xf>
    <xf numFmtId="0" fontId="38" fillId="0" borderId="26" xfId="0" applyFont="1" applyBorder="1" applyAlignment="1">
      <alignment horizontal="left" vertical="center" wrapText="1"/>
    </xf>
    <xf numFmtId="0" fontId="38" fillId="0" borderId="27" xfId="0" applyFont="1" applyBorder="1" applyAlignment="1">
      <alignment horizontal="left" vertical="center" wrapText="1"/>
    </xf>
    <xf numFmtId="0" fontId="38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/>
    </xf>
    <xf numFmtId="0" fontId="42" fillId="0" borderId="28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/>
    </xf>
    <xf numFmtId="0" fontId="42" fillId="0" borderId="30" xfId="0" applyFont="1" applyBorder="1" applyAlignment="1">
      <alignment horizontal="left" vertical="center" wrapText="1"/>
    </xf>
    <xf numFmtId="0" fontId="42" fillId="0" borderId="29" xfId="0" applyFont="1" applyBorder="1" applyAlignment="1">
      <alignment horizontal="left" vertical="center" wrapText="1"/>
    </xf>
    <xf numFmtId="0" fontId="42" fillId="0" borderId="3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top"/>
    </xf>
    <xf numFmtId="0" fontId="41" fillId="0" borderId="1" xfId="0" applyFont="1" applyBorder="1" applyAlignment="1">
      <alignment horizontal="center" vertical="top"/>
    </xf>
    <xf numFmtId="0" fontId="42" fillId="0" borderId="30" xfId="0" applyFont="1" applyBorder="1" applyAlignment="1">
      <alignment horizontal="left" vertical="center"/>
    </xf>
    <xf numFmtId="0" fontId="42" fillId="0" borderId="3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4" fillId="0" borderId="0" xfId="0" applyFont="1" applyAlignment="1">
      <alignment vertical="center"/>
    </xf>
    <xf numFmtId="0" fontId="40" fillId="0" borderId="1" xfId="0" applyFont="1" applyBorder="1" applyAlignment="1">
      <alignment vertical="center"/>
    </xf>
    <xf numFmtId="0" fontId="44" fillId="0" borderId="29" xfId="0" applyFont="1" applyBorder="1" applyAlignment="1">
      <alignment vertical="center"/>
    </xf>
    <xf numFmtId="0" fontId="40" fillId="0" borderId="29" xfId="0" applyFont="1" applyBorder="1" applyAlignment="1">
      <alignment vertical="center"/>
    </xf>
    <xf numFmtId="0" fontId="41" fillId="0" borderId="1" xfId="0" applyFont="1" applyBorder="1" applyAlignment="1">
      <alignment vertical="top"/>
    </xf>
    <xf numFmtId="49" fontId="41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0" fillId="0" borderId="29" xfId="0" applyFont="1" applyBorder="1" applyAlignment="1">
      <alignment horizontal="left"/>
    </xf>
    <xf numFmtId="0" fontId="44" fillId="0" borderId="29" xfId="0" applyFont="1" applyBorder="1" applyAlignment="1"/>
    <xf numFmtId="0" fontId="38" fillId="0" borderId="27" xfId="0" applyFont="1" applyBorder="1" applyAlignment="1">
      <alignment vertical="top"/>
    </xf>
    <xf numFmtId="0" fontId="38" fillId="0" borderId="28" xfId="0" applyFont="1" applyBorder="1" applyAlignment="1">
      <alignment vertical="top"/>
    </xf>
    <xf numFmtId="0" fontId="38" fillId="0" borderId="30" xfId="0" applyFont="1" applyBorder="1" applyAlignment="1">
      <alignment vertical="top"/>
    </xf>
    <xf numFmtId="0" fontId="38" fillId="0" borderId="29" xfId="0" applyFont="1" applyBorder="1" applyAlignment="1">
      <alignment vertical="top"/>
    </xf>
    <xf numFmtId="0" fontId="38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theme" Target="theme/theme1.xml" /><Relationship Id="rId9" Type="http://schemas.openxmlformats.org/officeDocument/2006/relationships/calcChain" Target="calcChain.xml" /><Relationship Id="rId10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19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20</v>
      </c>
      <c r="AL7" s="22"/>
      <c r="AM7" s="22"/>
      <c r="AN7" s="27" t="s">
        <v>19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21</v>
      </c>
      <c r="E8" s="22"/>
      <c r="F8" s="22"/>
      <c r="G8" s="22"/>
      <c r="H8" s="22"/>
      <c r="I8" s="22"/>
      <c r="J8" s="22"/>
      <c r="K8" s="27" t="s">
        <v>22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23</v>
      </c>
      <c r="AL8" s="22"/>
      <c r="AM8" s="22"/>
      <c r="AN8" s="33" t="s">
        <v>24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25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26</v>
      </c>
      <c r="AL10" s="22"/>
      <c r="AM10" s="22"/>
      <c r="AN10" s="27" t="s">
        <v>19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22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27</v>
      </c>
      <c r="AL11" s="22"/>
      <c r="AM11" s="22"/>
      <c r="AN11" s="27" t="s">
        <v>19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28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26</v>
      </c>
      <c r="AL13" s="22"/>
      <c r="AM13" s="22"/>
      <c r="AN13" s="34" t="s">
        <v>29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29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27</v>
      </c>
      <c r="AL14" s="22"/>
      <c r="AM14" s="22"/>
      <c r="AN14" s="34" t="s">
        <v>29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30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26</v>
      </c>
      <c r="AL16" s="22"/>
      <c r="AM16" s="22"/>
      <c r="AN16" s="27" t="s">
        <v>19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22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27</v>
      </c>
      <c r="AL17" s="22"/>
      <c r="AM17" s="22"/>
      <c r="AN17" s="27" t="s">
        <v>19</v>
      </c>
      <c r="AO17" s="22"/>
      <c r="AP17" s="22"/>
      <c r="AQ17" s="22"/>
      <c r="AR17" s="20"/>
      <c r="BE17" s="31"/>
      <c r="BS17" s="17" t="s">
        <v>31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32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26</v>
      </c>
      <c r="AL19" s="22"/>
      <c r="AM19" s="22"/>
      <c r="AN19" s="27" t="s">
        <v>19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22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27</v>
      </c>
      <c r="AL20" s="22"/>
      <c r="AM20" s="22"/>
      <c r="AN20" s="27" t="s">
        <v>19</v>
      </c>
      <c r="AO20" s="22"/>
      <c r="AP20" s="22"/>
      <c r="AQ20" s="22"/>
      <c r="AR20" s="20"/>
      <c r="BE20" s="31"/>
      <c r="BS20" s="17" t="s">
        <v>31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33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47.25" customHeight="1">
      <c r="B23" s="21"/>
      <c r="C23" s="22"/>
      <c r="D23" s="22"/>
      <c r="E23" s="36" t="s">
        <v>34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35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ROUND(AG54,2)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36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37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38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39</v>
      </c>
      <c r="E29" s="47"/>
      <c r="F29" s="32" t="s">
        <v>40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ROUND(AZ54,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ROUND(AV54,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41</v>
      </c>
      <c r="G30" s="47"/>
      <c r="H30" s="47"/>
      <c r="I30" s="47"/>
      <c r="J30" s="47"/>
      <c r="K30" s="47"/>
      <c r="L30" s="48">
        <v>0.14999999999999999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ROUND(BA54,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ROUND(AW54,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42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ROUND(BB54,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43</v>
      </c>
      <c r="G32" s="47"/>
      <c r="H32" s="47"/>
      <c r="I32" s="47"/>
      <c r="J32" s="47"/>
      <c r="K32" s="47"/>
      <c r="L32" s="48">
        <v>0.14999999999999999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ROUND(BC54,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44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ROUND(BD54,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3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8"/>
    </row>
    <row r="35" s="2" customFormat="1" ht="25.92" customHeight="1">
      <c r="A35" s="38"/>
      <c r="B35" s="39"/>
      <c r="C35" s="52"/>
      <c r="D35" s="53" t="s">
        <v>45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46</v>
      </c>
      <c r="U35" s="54"/>
      <c r="V35" s="54"/>
      <c r="W35" s="54"/>
      <c r="X35" s="56" t="s">
        <v>47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6.96" customHeight="1">
      <c r="A37" s="38"/>
      <c r="B37" s="59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44"/>
      <c r="BE37" s="38"/>
    </row>
    <row r="41" s="2" customFormat="1" ht="6.96" customHeight="1">
      <c r="A41" s="38"/>
      <c r="B41" s="61"/>
      <c r="C41" s="62"/>
      <c r="D41" s="62"/>
      <c r="E41" s="62"/>
      <c r="F41" s="62"/>
      <c r="G41" s="62"/>
      <c r="H41" s="62"/>
      <c r="I41" s="62"/>
      <c r="J41" s="62"/>
      <c r="K41" s="62"/>
      <c r="L41" s="62"/>
      <c r="M41" s="62"/>
      <c r="N41" s="62"/>
      <c r="O41" s="62"/>
      <c r="P41" s="62"/>
      <c r="Q41" s="62"/>
      <c r="R41" s="62"/>
      <c r="S41" s="62"/>
      <c r="T41" s="62"/>
      <c r="U41" s="62"/>
      <c r="V41" s="62"/>
      <c r="W41" s="62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62"/>
      <c r="AM41" s="62"/>
      <c r="AN41" s="62"/>
      <c r="AO41" s="62"/>
      <c r="AP41" s="62"/>
      <c r="AQ41" s="62"/>
      <c r="AR41" s="44"/>
      <c r="BE41" s="38"/>
    </row>
    <row r="42" s="2" customFormat="1" ht="24.96" customHeight="1">
      <c r="A42" s="38"/>
      <c r="B42" s="39"/>
      <c r="C42" s="23" t="s">
        <v>48</v>
      </c>
      <c r="D42" s="40"/>
      <c r="E42" s="40"/>
      <c r="F42" s="40"/>
      <c r="G42" s="40"/>
      <c r="H42" s="40"/>
      <c r="I42" s="40"/>
      <c r="J42" s="40"/>
      <c r="K42" s="40"/>
      <c r="L42" s="40"/>
      <c r="M42" s="40"/>
      <c r="N42" s="40"/>
      <c r="O42" s="40"/>
      <c r="P42" s="40"/>
      <c r="Q42" s="40"/>
      <c r="R42" s="40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  <c r="AF42" s="40"/>
      <c r="AG42" s="40"/>
      <c r="AH42" s="40"/>
      <c r="AI42" s="40"/>
      <c r="AJ42" s="40"/>
      <c r="AK42" s="40"/>
      <c r="AL42" s="40"/>
      <c r="AM42" s="40"/>
      <c r="AN42" s="40"/>
      <c r="AO42" s="40"/>
      <c r="AP42" s="40"/>
      <c r="AQ42" s="40"/>
      <c r="AR42" s="44"/>
      <c r="BE42" s="38"/>
    </row>
    <row r="43" s="2" customFormat="1" ht="6.96" customHeight="1">
      <c r="A43" s="38"/>
      <c r="B43" s="39"/>
      <c r="C43" s="40"/>
      <c r="D43" s="40"/>
      <c r="E43" s="40"/>
      <c r="F43" s="40"/>
      <c r="G43" s="40"/>
      <c r="H43" s="40"/>
      <c r="I43" s="40"/>
      <c r="J43" s="40"/>
      <c r="K43" s="40"/>
      <c r="L43" s="40"/>
      <c r="M43" s="40"/>
      <c r="N43" s="40"/>
      <c r="O43" s="40"/>
      <c r="P43" s="40"/>
      <c r="Q43" s="40"/>
      <c r="R43" s="40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40"/>
      <c r="AD43" s="40"/>
      <c r="AE43" s="40"/>
      <c r="AF43" s="40"/>
      <c r="AG43" s="40"/>
      <c r="AH43" s="40"/>
      <c r="AI43" s="40"/>
      <c r="AJ43" s="40"/>
      <c r="AK43" s="40"/>
      <c r="AL43" s="40"/>
      <c r="AM43" s="40"/>
      <c r="AN43" s="40"/>
      <c r="AO43" s="40"/>
      <c r="AP43" s="40"/>
      <c r="AQ43" s="40"/>
      <c r="AR43" s="44"/>
      <c r="BE43" s="38"/>
    </row>
    <row r="44" s="4" customFormat="1" ht="12" customHeight="1">
      <c r="A44" s="4"/>
      <c r="B44" s="63"/>
      <c r="C44" s="32" t="s">
        <v>13</v>
      </c>
      <c r="D44" s="64"/>
      <c r="E44" s="64"/>
      <c r="F44" s="64"/>
      <c r="G44" s="64"/>
      <c r="H44" s="64"/>
      <c r="I44" s="64"/>
      <c r="J44" s="64"/>
      <c r="K44" s="64"/>
      <c r="L44" s="64" t="str">
        <f>K5</f>
        <v>G</v>
      </c>
      <c r="M44" s="64"/>
      <c r="N44" s="64"/>
      <c r="O44" s="64"/>
      <c r="P44" s="64"/>
      <c r="Q44" s="64"/>
      <c r="R44" s="64"/>
      <c r="S44" s="64"/>
      <c r="T44" s="64"/>
      <c r="U44" s="64"/>
      <c r="V44" s="64"/>
      <c r="W44" s="64"/>
      <c r="X44" s="64"/>
      <c r="Y44" s="64"/>
      <c r="Z44" s="64"/>
      <c r="AA44" s="64"/>
      <c r="AB44" s="64"/>
      <c r="AC44" s="64"/>
      <c r="AD44" s="64"/>
      <c r="AE44" s="64"/>
      <c r="AF44" s="64"/>
      <c r="AG44" s="64"/>
      <c r="AH44" s="64"/>
      <c r="AI44" s="64"/>
      <c r="AJ44" s="64"/>
      <c r="AK44" s="64"/>
      <c r="AL44" s="64"/>
      <c r="AM44" s="64"/>
      <c r="AN44" s="64"/>
      <c r="AO44" s="64"/>
      <c r="AP44" s="64"/>
      <c r="AQ44" s="64"/>
      <c r="AR44" s="65"/>
      <c r="BE44" s="4"/>
    </row>
    <row r="45" s="5" customFormat="1" ht="36.96" customHeight="1">
      <c r="A45" s="5"/>
      <c r="B45" s="66"/>
      <c r="C45" s="67" t="s">
        <v>16</v>
      </c>
      <c r="D45" s="68"/>
      <c r="E45" s="68"/>
      <c r="F45" s="68"/>
      <c r="G45" s="68"/>
      <c r="H45" s="68"/>
      <c r="I45" s="68"/>
      <c r="J45" s="68"/>
      <c r="K45" s="68"/>
      <c r="L45" s="69" t="str">
        <f>K6</f>
        <v>Polní cesta HPC1 v k.ú. Dolany u Červených Peček</v>
      </c>
      <c r="M45" s="68"/>
      <c r="N45" s="68"/>
      <c r="O45" s="68"/>
      <c r="P45" s="68"/>
      <c r="Q45" s="68"/>
      <c r="R45" s="68"/>
      <c r="S45" s="68"/>
      <c r="T45" s="68"/>
      <c r="U45" s="68"/>
      <c r="V45" s="68"/>
      <c r="W45" s="68"/>
      <c r="X45" s="68"/>
      <c r="Y45" s="68"/>
      <c r="Z45" s="68"/>
      <c r="AA45" s="68"/>
      <c r="AB45" s="68"/>
      <c r="AC45" s="68"/>
      <c r="AD45" s="68"/>
      <c r="AE45" s="68"/>
      <c r="AF45" s="68"/>
      <c r="AG45" s="68"/>
      <c r="AH45" s="68"/>
      <c r="AI45" s="68"/>
      <c r="AJ45" s="68"/>
      <c r="AK45" s="68"/>
      <c r="AL45" s="68"/>
      <c r="AM45" s="68"/>
      <c r="AN45" s="68"/>
      <c r="AO45" s="68"/>
      <c r="AP45" s="68"/>
      <c r="AQ45" s="68"/>
      <c r="AR45" s="70"/>
      <c r="BE45" s="5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40"/>
      <c r="M46" s="40"/>
      <c r="N46" s="40"/>
      <c r="O46" s="40"/>
      <c r="P46" s="40"/>
      <c r="Q46" s="40"/>
      <c r="R46" s="40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  <c r="AF46" s="40"/>
      <c r="AG46" s="40"/>
      <c r="AH46" s="40"/>
      <c r="AI46" s="40"/>
      <c r="AJ46" s="40"/>
      <c r="AK46" s="40"/>
      <c r="AL46" s="40"/>
      <c r="AM46" s="40"/>
      <c r="AN46" s="40"/>
      <c r="AO46" s="40"/>
      <c r="AP46" s="40"/>
      <c r="AQ46" s="40"/>
      <c r="AR46" s="44"/>
      <c r="BE46" s="38"/>
    </row>
    <row r="47" s="2" customFormat="1" ht="12" customHeight="1">
      <c r="A47" s="38"/>
      <c r="B47" s="39"/>
      <c r="C47" s="32" t="s">
        <v>21</v>
      </c>
      <c r="D47" s="40"/>
      <c r="E47" s="40"/>
      <c r="F47" s="40"/>
      <c r="G47" s="40"/>
      <c r="H47" s="40"/>
      <c r="I47" s="40"/>
      <c r="J47" s="40"/>
      <c r="K47" s="40"/>
      <c r="L47" s="71" t="str">
        <f>IF(K8="","",K8)</f>
        <v xml:space="preserve"> </v>
      </c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  <c r="AF47" s="40"/>
      <c r="AG47" s="40"/>
      <c r="AH47" s="40"/>
      <c r="AI47" s="32" t="s">
        <v>23</v>
      </c>
      <c r="AJ47" s="40"/>
      <c r="AK47" s="40"/>
      <c r="AL47" s="40"/>
      <c r="AM47" s="72" t="str">
        <f>IF(AN8= "","",AN8)</f>
        <v>11. 1. 2021</v>
      </c>
      <c r="AN47" s="72"/>
      <c r="AO47" s="40"/>
      <c r="AP47" s="40"/>
      <c r="AQ47" s="40"/>
      <c r="AR47" s="44"/>
      <c r="BE47" s="38"/>
    </row>
    <row r="48" s="2" customFormat="1" ht="6.96" customHeight="1">
      <c r="A48" s="38"/>
      <c r="B48" s="39"/>
      <c r="C48" s="40"/>
      <c r="D48" s="40"/>
      <c r="E48" s="40"/>
      <c r="F48" s="40"/>
      <c r="G48" s="40"/>
      <c r="H48" s="40"/>
      <c r="I48" s="40"/>
      <c r="J48" s="40"/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  <c r="AF48" s="40"/>
      <c r="AG48" s="40"/>
      <c r="AH48" s="40"/>
      <c r="AI48" s="40"/>
      <c r="AJ48" s="40"/>
      <c r="AK48" s="40"/>
      <c r="AL48" s="40"/>
      <c r="AM48" s="40"/>
      <c r="AN48" s="40"/>
      <c r="AO48" s="40"/>
      <c r="AP48" s="40"/>
      <c r="AQ48" s="40"/>
      <c r="AR48" s="44"/>
      <c r="BE48" s="38"/>
    </row>
    <row r="49" s="2" customFormat="1" ht="15.15" customHeight="1">
      <c r="A49" s="38"/>
      <c r="B49" s="39"/>
      <c r="C49" s="32" t="s">
        <v>25</v>
      </c>
      <c r="D49" s="40"/>
      <c r="E49" s="40"/>
      <c r="F49" s="40"/>
      <c r="G49" s="40"/>
      <c r="H49" s="40"/>
      <c r="I49" s="40"/>
      <c r="J49" s="40"/>
      <c r="K49" s="40"/>
      <c r="L49" s="64" t="str">
        <f>IF(E11= "","",E11)</f>
        <v xml:space="preserve"> </v>
      </c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  <c r="AF49" s="40"/>
      <c r="AG49" s="40"/>
      <c r="AH49" s="40"/>
      <c r="AI49" s="32" t="s">
        <v>30</v>
      </c>
      <c r="AJ49" s="40"/>
      <c r="AK49" s="40"/>
      <c r="AL49" s="40"/>
      <c r="AM49" s="73" t="str">
        <f>IF(E17="","",E17)</f>
        <v xml:space="preserve"> </v>
      </c>
      <c r="AN49" s="64"/>
      <c r="AO49" s="64"/>
      <c r="AP49" s="64"/>
      <c r="AQ49" s="40"/>
      <c r="AR49" s="44"/>
      <c r="AS49" s="74" t="s">
        <v>49</v>
      </c>
      <c r="AT49" s="75"/>
      <c r="AU49" s="76"/>
      <c r="AV49" s="76"/>
      <c r="AW49" s="76"/>
      <c r="AX49" s="76"/>
      <c r="AY49" s="76"/>
      <c r="AZ49" s="76"/>
      <c r="BA49" s="76"/>
      <c r="BB49" s="76"/>
      <c r="BC49" s="76"/>
      <c r="BD49" s="77"/>
      <c r="BE49" s="38"/>
    </row>
    <row r="50" s="2" customFormat="1" ht="15.15" customHeight="1">
      <c r="A50" s="38"/>
      <c r="B50" s="39"/>
      <c r="C50" s="32" t="s">
        <v>28</v>
      </c>
      <c r="D50" s="40"/>
      <c r="E50" s="40"/>
      <c r="F50" s="40"/>
      <c r="G50" s="40"/>
      <c r="H50" s="40"/>
      <c r="I50" s="40"/>
      <c r="J50" s="40"/>
      <c r="K50" s="40"/>
      <c r="L50" s="64" t="str">
        <f>IF(E14= "Vyplň údaj","",E14)</f>
        <v/>
      </c>
      <c r="M50" s="40"/>
      <c r="N50" s="40"/>
      <c r="O50" s="40"/>
      <c r="P50" s="40"/>
      <c r="Q50" s="40"/>
      <c r="R50" s="40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  <c r="AF50" s="40"/>
      <c r="AG50" s="40"/>
      <c r="AH50" s="40"/>
      <c r="AI50" s="32" t="s">
        <v>32</v>
      </c>
      <c r="AJ50" s="40"/>
      <c r="AK50" s="40"/>
      <c r="AL50" s="40"/>
      <c r="AM50" s="73" t="str">
        <f>IF(E20="","",E20)</f>
        <v xml:space="preserve"> </v>
      </c>
      <c r="AN50" s="64"/>
      <c r="AO50" s="64"/>
      <c r="AP50" s="64"/>
      <c r="AQ50" s="40"/>
      <c r="AR50" s="44"/>
      <c r="AS50" s="78"/>
      <c r="AT50" s="79"/>
      <c r="AU50" s="80"/>
      <c r="AV50" s="80"/>
      <c r="AW50" s="80"/>
      <c r="AX50" s="80"/>
      <c r="AY50" s="80"/>
      <c r="AZ50" s="80"/>
      <c r="BA50" s="80"/>
      <c r="BB50" s="80"/>
      <c r="BC50" s="80"/>
      <c r="BD50" s="81"/>
      <c r="BE50" s="38"/>
    </row>
    <row r="51" s="2" customFormat="1" ht="10.8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40"/>
      <c r="M51" s="40"/>
      <c r="N51" s="40"/>
      <c r="O51" s="40"/>
      <c r="P51" s="40"/>
      <c r="Q51" s="40"/>
      <c r="R51" s="40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  <c r="AF51" s="40"/>
      <c r="AG51" s="40"/>
      <c r="AH51" s="40"/>
      <c r="AI51" s="40"/>
      <c r="AJ51" s="40"/>
      <c r="AK51" s="40"/>
      <c r="AL51" s="40"/>
      <c r="AM51" s="40"/>
      <c r="AN51" s="40"/>
      <c r="AO51" s="40"/>
      <c r="AP51" s="40"/>
      <c r="AQ51" s="40"/>
      <c r="AR51" s="44"/>
      <c r="AS51" s="82"/>
      <c r="AT51" s="83"/>
      <c r="AU51" s="84"/>
      <c r="AV51" s="84"/>
      <c r="AW51" s="84"/>
      <c r="AX51" s="84"/>
      <c r="AY51" s="84"/>
      <c r="AZ51" s="84"/>
      <c r="BA51" s="84"/>
      <c r="BB51" s="84"/>
      <c r="BC51" s="84"/>
      <c r="BD51" s="85"/>
      <c r="BE51" s="38"/>
    </row>
    <row r="52" s="2" customFormat="1" ht="29.28" customHeight="1">
      <c r="A52" s="38"/>
      <c r="B52" s="39"/>
      <c r="C52" s="86" t="s">
        <v>50</v>
      </c>
      <c r="D52" s="87"/>
      <c r="E52" s="87"/>
      <c r="F52" s="87"/>
      <c r="G52" s="87"/>
      <c r="H52" s="88"/>
      <c r="I52" s="89" t="s">
        <v>51</v>
      </c>
      <c r="J52" s="87"/>
      <c r="K52" s="87"/>
      <c r="L52" s="87"/>
      <c r="M52" s="87"/>
      <c r="N52" s="87"/>
      <c r="O52" s="87"/>
      <c r="P52" s="87"/>
      <c r="Q52" s="87"/>
      <c r="R52" s="87"/>
      <c r="S52" s="87"/>
      <c r="T52" s="87"/>
      <c r="U52" s="87"/>
      <c r="V52" s="87"/>
      <c r="W52" s="87"/>
      <c r="X52" s="87"/>
      <c r="Y52" s="87"/>
      <c r="Z52" s="87"/>
      <c r="AA52" s="87"/>
      <c r="AB52" s="87"/>
      <c r="AC52" s="87"/>
      <c r="AD52" s="87"/>
      <c r="AE52" s="87"/>
      <c r="AF52" s="87"/>
      <c r="AG52" s="90" t="s">
        <v>52</v>
      </c>
      <c r="AH52" s="87"/>
      <c r="AI52" s="87"/>
      <c r="AJ52" s="87"/>
      <c r="AK52" s="87"/>
      <c r="AL52" s="87"/>
      <c r="AM52" s="87"/>
      <c r="AN52" s="89" t="s">
        <v>53</v>
      </c>
      <c r="AO52" s="87"/>
      <c r="AP52" s="87"/>
      <c r="AQ52" s="91" t="s">
        <v>54</v>
      </c>
      <c r="AR52" s="44"/>
      <c r="AS52" s="92" t="s">
        <v>55</v>
      </c>
      <c r="AT52" s="93" t="s">
        <v>56</v>
      </c>
      <c r="AU52" s="93" t="s">
        <v>57</v>
      </c>
      <c r="AV52" s="93" t="s">
        <v>58</v>
      </c>
      <c r="AW52" s="93" t="s">
        <v>59</v>
      </c>
      <c r="AX52" s="93" t="s">
        <v>60</v>
      </c>
      <c r="AY52" s="93" t="s">
        <v>61</v>
      </c>
      <c r="AZ52" s="93" t="s">
        <v>62</v>
      </c>
      <c r="BA52" s="93" t="s">
        <v>63</v>
      </c>
      <c r="BB52" s="93" t="s">
        <v>64</v>
      </c>
      <c r="BC52" s="93" t="s">
        <v>65</v>
      </c>
      <c r="BD52" s="94" t="s">
        <v>66</v>
      </c>
      <c r="BE52" s="38"/>
    </row>
    <row r="53" s="2" customFormat="1" ht="10.8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40"/>
      <c r="M53" s="40"/>
      <c r="N53" s="40"/>
      <c r="O53" s="40"/>
      <c r="P53" s="40"/>
      <c r="Q53" s="40"/>
      <c r="R53" s="40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  <c r="AF53" s="40"/>
      <c r="AG53" s="40"/>
      <c r="AH53" s="40"/>
      <c r="AI53" s="40"/>
      <c r="AJ53" s="40"/>
      <c r="AK53" s="40"/>
      <c r="AL53" s="40"/>
      <c r="AM53" s="40"/>
      <c r="AN53" s="40"/>
      <c r="AO53" s="40"/>
      <c r="AP53" s="40"/>
      <c r="AQ53" s="40"/>
      <c r="AR53" s="44"/>
      <c r="AS53" s="95"/>
      <c r="AT53" s="96"/>
      <c r="AU53" s="96"/>
      <c r="AV53" s="96"/>
      <c r="AW53" s="96"/>
      <c r="AX53" s="96"/>
      <c r="AY53" s="96"/>
      <c r="AZ53" s="96"/>
      <c r="BA53" s="96"/>
      <c r="BB53" s="96"/>
      <c r="BC53" s="96"/>
      <c r="BD53" s="97"/>
      <c r="BE53" s="38"/>
    </row>
    <row r="54" s="6" customFormat="1" ht="32.4" customHeight="1">
      <c r="A54" s="6"/>
      <c r="B54" s="98"/>
      <c r="C54" s="99" t="s">
        <v>67</v>
      </c>
      <c r="D54" s="100"/>
      <c r="E54" s="100"/>
      <c r="F54" s="100"/>
      <c r="G54" s="100"/>
      <c r="H54" s="100"/>
      <c r="I54" s="100"/>
      <c r="J54" s="100"/>
      <c r="K54" s="100"/>
      <c r="L54" s="100"/>
      <c r="M54" s="100"/>
      <c r="N54" s="100"/>
      <c r="O54" s="100"/>
      <c r="P54" s="100"/>
      <c r="Q54" s="100"/>
      <c r="R54" s="100"/>
      <c r="S54" s="100"/>
      <c r="T54" s="100"/>
      <c r="U54" s="100"/>
      <c r="V54" s="100"/>
      <c r="W54" s="100"/>
      <c r="X54" s="100"/>
      <c r="Y54" s="100"/>
      <c r="Z54" s="100"/>
      <c r="AA54" s="100"/>
      <c r="AB54" s="100"/>
      <c r="AC54" s="100"/>
      <c r="AD54" s="100"/>
      <c r="AE54" s="100"/>
      <c r="AF54" s="100"/>
      <c r="AG54" s="101">
        <f>ROUND(SUM(AG55:AG58),2)</f>
        <v>0</v>
      </c>
      <c r="AH54" s="101"/>
      <c r="AI54" s="101"/>
      <c r="AJ54" s="101"/>
      <c r="AK54" s="101"/>
      <c r="AL54" s="101"/>
      <c r="AM54" s="101"/>
      <c r="AN54" s="102">
        <f>SUM(AG54,AT54)</f>
        <v>0</v>
      </c>
      <c r="AO54" s="102"/>
      <c r="AP54" s="102"/>
      <c r="AQ54" s="103" t="s">
        <v>19</v>
      </c>
      <c r="AR54" s="104"/>
      <c r="AS54" s="105">
        <f>ROUND(SUM(AS55:AS58),2)</f>
        <v>0</v>
      </c>
      <c r="AT54" s="106">
        <f>ROUND(SUM(AV54:AW54),2)</f>
        <v>0</v>
      </c>
      <c r="AU54" s="107">
        <f>ROUND(SUM(AU55:AU58),5)</f>
        <v>0</v>
      </c>
      <c r="AV54" s="106">
        <f>ROUND(AZ54*L29,2)</f>
        <v>0</v>
      </c>
      <c r="AW54" s="106">
        <f>ROUND(BA54*L30,2)</f>
        <v>0</v>
      </c>
      <c r="AX54" s="106">
        <f>ROUND(BB54*L29,2)</f>
        <v>0</v>
      </c>
      <c r="AY54" s="106">
        <f>ROUND(BC54*L30,2)</f>
        <v>0</v>
      </c>
      <c r="AZ54" s="106">
        <f>ROUND(SUM(AZ55:AZ58),2)</f>
        <v>0</v>
      </c>
      <c r="BA54" s="106">
        <f>ROUND(SUM(BA55:BA58),2)</f>
        <v>0</v>
      </c>
      <c r="BB54" s="106">
        <f>ROUND(SUM(BB55:BB58),2)</f>
        <v>0</v>
      </c>
      <c r="BC54" s="106">
        <f>ROUND(SUM(BC55:BC58),2)</f>
        <v>0</v>
      </c>
      <c r="BD54" s="108">
        <f>ROUND(SUM(BD55:BD58),2)</f>
        <v>0</v>
      </c>
      <c r="BE54" s="6"/>
      <c r="BS54" s="109" t="s">
        <v>68</v>
      </c>
      <c r="BT54" s="109" t="s">
        <v>69</v>
      </c>
      <c r="BU54" s="110" t="s">
        <v>70</v>
      </c>
      <c r="BV54" s="109" t="s">
        <v>71</v>
      </c>
      <c r="BW54" s="109" t="s">
        <v>5</v>
      </c>
      <c r="BX54" s="109" t="s">
        <v>72</v>
      </c>
      <c r="CL54" s="109" t="s">
        <v>19</v>
      </c>
    </row>
    <row r="55" s="7" customFormat="1" ht="16.5" customHeight="1">
      <c r="A55" s="111" t="s">
        <v>73</v>
      </c>
      <c r="B55" s="112"/>
      <c r="C55" s="113"/>
      <c r="D55" s="114" t="s">
        <v>74</v>
      </c>
      <c r="E55" s="114"/>
      <c r="F55" s="114"/>
      <c r="G55" s="114"/>
      <c r="H55" s="114"/>
      <c r="I55" s="115"/>
      <c r="J55" s="114" t="s">
        <v>75</v>
      </c>
      <c r="K55" s="114"/>
      <c r="L55" s="114"/>
      <c r="M55" s="114"/>
      <c r="N55" s="114"/>
      <c r="O55" s="114"/>
      <c r="P55" s="114"/>
      <c r="Q55" s="114"/>
      <c r="R55" s="114"/>
      <c r="S55" s="114"/>
      <c r="T55" s="114"/>
      <c r="U55" s="114"/>
      <c r="V55" s="114"/>
      <c r="W55" s="114"/>
      <c r="X55" s="114"/>
      <c r="Y55" s="114"/>
      <c r="Z55" s="114"/>
      <c r="AA55" s="114"/>
      <c r="AB55" s="114"/>
      <c r="AC55" s="114"/>
      <c r="AD55" s="114"/>
      <c r="AE55" s="114"/>
      <c r="AF55" s="114"/>
      <c r="AG55" s="116">
        <f>'SO1 - Polní cesta HPC1 - ...'!J30</f>
        <v>0</v>
      </c>
      <c r="AH55" s="115"/>
      <c r="AI55" s="115"/>
      <c r="AJ55" s="115"/>
      <c r="AK55" s="115"/>
      <c r="AL55" s="115"/>
      <c r="AM55" s="115"/>
      <c r="AN55" s="116">
        <f>SUM(AG55,AT55)</f>
        <v>0</v>
      </c>
      <c r="AO55" s="115"/>
      <c r="AP55" s="115"/>
      <c r="AQ55" s="117" t="s">
        <v>76</v>
      </c>
      <c r="AR55" s="118"/>
      <c r="AS55" s="119">
        <v>0</v>
      </c>
      <c r="AT55" s="120">
        <f>ROUND(SUM(AV55:AW55),2)</f>
        <v>0</v>
      </c>
      <c r="AU55" s="121">
        <f>'SO1 - Polní cesta HPC1 - ...'!P87</f>
        <v>0</v>
      </c>
      <c r="AV55" s="120">
        <f>'SO1 - Polní cesta HPC1 - ...'!J33</f>
        <v>0</v>
      </c>
      <c r="AW55" s="120">
        <f>'SO1 - Polní cesta HPC1 - ...'!J34</f>
        <v>0</v>
      </c>
      <c r="AX55" s="120">
        <f>'SO1 - Polní cesta HPC1 - ...'!J35</f>
        <v>0</v>
      </c>
      <c r="AY55" s="120">
        <f>'SO1 - Polní cesta HPC1 - ...'!J36</f>
        <v>0</v>
      </c>
      <c r="AZ55" s="120">
        <f>'SO1 - Polní cesta HPC1 - ...'!F33</f>
        <v>0</v>
      </c>
      <c r="BA55" s="120">
        <f>'SO1 - Polní cesta HPC1 - ...'!F34</f>
        <v>0</v>
      </c>
      <c r="BB55" s="120">
        <f>'SO1 - Polní cesta HPC1 - ...'!F35</f>
        <v>0</v>
      </c>
      <c r="BC55" s="120">
        <f>'SO1 - Polní cesta HPC1 - ...'!F36</f>
        <v>0</v>
      </c>
      <c r="BD55" s="122">
        <f>'SO1 - Polní cesta HPC1 - ...'!F37</f>
        <v>0</v>
      </c>
      <c r="BE55" s="7"/>
      <c r="BT55" s="123" t="s">
        <v>77</v>
      </c>
      <c r="BV55" s="123" t="s">
        <v>71</v>
      </c>
      <c r="BW55" s="123" t="s">
        <v>78</v>
      </c>
      <c r="BX55" s="123" t="s">
        <v>5</v>
      </c>
      <c r="CL55" s="123" t="s">
        <v>79</v>
      </c>
      <c r="CM55" s="123" t="s">
        <v>80</v>
      </c>
    </row>
    <row r="56" s="7" customFormat="1" ht="16.5" customHeight="1">
      <c r="A56" s="111" t="s">
        <v>73</v>
      </c>
      <c r="B56" s="112"/>
      <c r="C56" s="113"/>
      <c r="D56" s="114" t="s">
        <v>81</v>
      </c>
      <c r="E56" s="114"/>
      <c r="F56" s="114"/>
      <c r="G56" s="114"/>
      <c r="H56" s="114"/>
      <c r="I56" s="115"/>
      <c r="J56" s="114" t="s">
        <v>82</v>
      </c>
      <c r="K56" s="114"/>
      <c r="L56" s="114"/>
      <c r="M56" s="114"/>
      <c r="N56" s="114"/>
      <c r="O56" s="114"/>
      <c r="P56" s="114"/>
      <c r="Q56" s="114"/>
      <c r="R56" s="114"/>
      <c r="S56" s="114"/>
      <c r="T56" s="114"/>
      <c r="U56" s="114"/>
      <c r="V56" s="114"/>
      <c r="W56" s="114"/>
      <c r="X56" s="114"/>
      <c r="Y56" s="114"/>
      <c r="Z56" s="114"/>
      <c r="AA56" s="114"/>
      <c r="AB56" s="114"/>
      <c r="AC56" s="114"/>
      <c r="AD56" s="114"/>
      <c r="AE56" s="114"/>
      <c r="AF56" s="114"/>
      <c r="AG56" s="116">
        <f>'SO2 - Polní cesta HPC1 - ...'!J30</f>
        <v>0</v>
      </c>
      <c r="AH56" s="115"/>
      <c r="AI56" s="115"/>
      <c r="AJ56" s="115"/>
      <c r="AK56" s="115"/>
      <c r="AL56" s="115"/>
      <c r="AM56" s="115"/>
      <c r="AN56" s="116">
        <f>SUM(AG56,AT56)</f>
        <v>0</v>
      </c>
      <c r="AO56" s="115"/>
      <c r="AP56" s="115"/>
      <c r="AQ56" s="117" t="s">
        <v>76</v>
      </c>
      <c r="AR56" s="118"/>
      <c r="AS56" s="119">
        <v>0</v>
      </c>
      <c r="AT56" s="120">
        <f>ROUND(SUM(AV56:AW56),2)</f>
        <v>0</v>
      </c>
      <c r="AU56" s="121">
        <f>'SO2 - Polní cesta HPC1 - ...'!P86</f>
        <v>0</v>
      </c>
      <c r="AV56" s="120">
        <f>'SO2 - Polní cesta HPC1 - ...'!J33</f>
        <v>0</v>
      </c>
      <c r="AW56" s="120">
        <f>'SO2 - Polní cesta HPC1 - ...'!J34</f>
        <v>0</v>
      </c>
      <c r="AX56" s="120">
        <f>'SO2 - Polní cesta HPC1 - ...'!J35</f>
        <v>0</v>
      </c>
      <c r="AY56" s="120">
        <f>'SO2 - Polní cesta HPC1 - ...'!J36</f>
        <v>0</v>
      </c>
      <c r="AZ56" s="120">
        <f>'SO2 - Polní cesta HPC1 - ...'!F33</f>
        <v>0</v>
      </c>
      <c r="BA56" s="120">
        <f>'SO2 - Polní cesta HPC1 - ...'!F34</f>
        <v>0</v>
      </c>
      <c r="BB56" s="120">
        <f>'SO2 - Polní cesta HPC1 - ...'!F35</f>
        <v>0</v>
      </c>
      <c r="BC56" s="120">
        <f>'SO2 - Polní cesta HPC1 - ...'!F36</f>
        <v>0</v>
      </c>
      <c r="BD56" s="122">
        <f>'SO2 - Polní cesta HPC1 - ...'!F37</f>
        <v>0</v>
      </c>
      <c r="BE56" s="7"/>
      <c r="BT56" s="123" t="s">
        <v>77</v>
      </c>
      <c r="BV56" s="123" t="s">
        <v>71</v>
      </c>
      <c r="BW56" s="123" t="s">
        <v>83</v>
      </c>
      <c r="BX56" s="123" t="s">
        <v>5</v>
      </c>
      <c r="CL56" s="123" t="s">
        <v>79</v>
      </c>
      <c r="CM56" s="123" t="s">
        <v>80</v>
      </c>
    </row>
    <row r="57" s="7" customFormat="1" ht="16.5" customHeight="1">
      <c r="A57" s="111" t="s">
        <v>73</v>
      </c>
      <c r="B57" s="112"/>
      <c r="C57" s="113"/>
      <c r="D57" s="114" t="s">
        <v>84</v>
      </c>
      <c r="E57" s="114"/>
      <c r="F57" s="114"/>
      <c r="G57" s="114"/>
      <c r="H57" s="114"/>
      <c r="I57" s="115"/>
      <c r="J57" s="114" t="s">
        <v>85</v>
      </c>
      <c r="K57" s="114"/>
      <c r="L57" s="114"/>
      <c r="M57" s="114"/>
      <c r="N57" s="114"/>
      <c r="O57" s="114"/>
      <c r="P57" s="114"/>
      <c r="Q57" s="114"/>
      <c r="R57" s="114"/>
      <c r="S57" s="114"/>
      <c r="T57" s="114"/>
      <c r="U57" s="114"/>
      <c r="V57" s="114"/>
      <c r="W57" s="114"/>
      <c r="X57" s="114"/>
      <c r="Y57" s="114"/>
      <c r="Z57" s="114"/>
      <c r="AA57" s="114"/>
      <c r="AB57" s="114"/>
      <c r="AC57" s="114"/>
      <c r="AD57" s="114"/>
      <c r="AE57" s="114"/>
      <c r="AF57" s="114"/>
      <c r="AG57" s="116">
        <f>'SO3 - Polní cesta HPC1 - ...'!J30</f>
        <v>0</v>
      </c>
      <c r="AH57" s="115"/>
      <c r="AI57" s="115"/>
      <c r="AJ57" s="115"/>
      <c r="AK57" s="115"/>
      <c r="AL57" s="115"/>
      <c r="AM57" s="115"/>
      <c r="AN57" s="116">
        <f>SUM(AG57,AT57)</f>
        <v>0</v>
      </c>
      <c r="AO57" s="115"/>
      <c r="AP57" s="115"/>
      <c r="AQ57" s="117" t="s">
        <v>76</v>
      </c>
      <c r="AR57" s="118"/>
      <c r="AS57" s="119">
        <v>0</v>
      </c>
      <c r="AT57" s="120">
        <f>ROUND(SUM(AV57:AW57),2)</f>
        <v>0</v>
      </c>
      <c r="AU57" s="121">
        <f>'SO3 - Polní cesta HPC1 - ...'!P86</f>
        <v>0</v>
      </c>
      <c r="AV57" s="120">
        <f>'SO3 - Polní cesta HPC1 - ...'!J33</f>
        <v>0</v>
      </c>
      <c r="AW57" s="120">
        <f>'SO3 - Polní cesta HPC1 - ...'!J34</f>
        <v>0</v>
      </c>
      <c r="AX57" s="120">
        <f>'SO3 - Polní cesta HPC1 - ...'!J35</f>
        <v>0</v>
      </c>
      <c r="AY57" s="120">
        <f>'SO3 - Polní cesta HPC1 - ...'!J36</f>
        <v>0</v>
      </c>
      <c r="AZ57" s="120">
        <f>'SO3 - Polní cesta HPC1 - ...'!F33</f>
        <v>0</v>
      </c>
      <c r="BA57" s="120">
        <f>'SO3 - Polní cesta HPC1 - ...'!F34</f>
        <v>0</v>
      </c>
      <c r="BB57" s="120">
        <f>'SO3 - Polní cesta HPC1 - ...'!F35</f>
        <v>0</v>
      </c>
      <c r="BC57" s="120">
        <f>'SO3 - Polní cesta HPC1 - ...'!F36</f>
        <v>0</v>
      </c>
      <c r="BD57" s="122">
        <f>'SO3 - Polní cesta HPC1 - ...'!F37</f>
        <v>0</v>
      </c>
      <c r="BE57" s="7"/>
      <c r="BT57" s="123" t="s">
        <v>77</v>
      </c>
      <c r="BV57" s="123" t="s">
        <v>71</v>
      </c>
      <c r="BW57" s="123" t="s">
        <v>86</v>
      </c>
      <c r="BX57" s="123" t="s">
        <v>5</v>
      </c>
      <c r="CL57" s="123" t="s">
        <v>79</v>
      </c>
      <c r="CM57" s="123" t="s">
        <v>80</v>
      </c>
    </row>
    <row r="58" s="7" customFormat="1" ht="16.5" customHeight="1">
      <c r="A58" s="111" t="s">
        <v>73</v>
      </c>
      <c r="B58" s="112"/>
      <c r="C58" s="113"/>
      <c r="D58" s="114" t="s">
        <v>87</v>
      </c>
      <c r="E58" s="114"/>
      <c r="F58" s="114"/>
      <c r="G58" s="114"/>
      <c r="H58" s="114"/>
      <c r="I58" s="115"/>
      <c r="J58" s="114" t="s">
        <v>88</v>
      </c>
      <c r="K58" s="114"/>
      <c r="L58" s="114"/>
      <c r="M58" s="114"/>
      <c r="N58" s="114"/>
      <c r="O58" s="114"/>
      <c r="P58" s="114"/>
      <c r="Q58" s="114"/>
      <c r="R58" s="114"/>
      <c r="S58" s="114"/>
      <c r="T58" s="114"/>
      <c r="U58" s="114"/>
      <c r="V58" s="114"/>
      <c r="W58" s="114"/>
      <c r="X58" s="114"/>
      <c r="Y58" s="114"/>
      <c r="Z58" s="114"/>
      <c r="AA58" s="114"/>
      <c r="AB58" s="114"/>
      <c r="AC58" s="114"/>
      <c r="AD58" s="114"/>
      <c r="AE58" s="114"/>
      <c r="AF58" s="114"/>
      <c r="AG58" s="116">
        <f>'VON - Vedlejší a ostatní ...'!J30</f>
        <v>0</v>
      </c>
      <c r="AH58" s="115"/>
      <c r="AI58" s="115"/>
      <c r="AJ58" s="115"/>
      <c r="AK58" s="115"/>
      <c r="AL58" s="115"/>
      <c r="AM58" s="115"/>
      <c r="AN58" s="116">
        <f>SUM(AG58,AT58)</f>
        <v>0</v>
      </c>
      <c r="AO58" s="115"/>
      <c r="AP58" s="115"/>
      <c r="AQ58" s="117" t="s">
        <v>87</v>
      </c>
      <c r="AR58" s="118"/>
      <c r="AS58" s="124">
        <v>0</v>
      </c>
      <c r="AT58" s="125">
        <f>ROUND(SUM(AV58:AW58),2)</f>
        <v>0</v>
      </c>
      <c r="AU58" s="126">
        <f>'VON - Vedlejší a ostatní ...'!P82</f>
        <v>0</v>
      </c>
      <c r="AV58" s="125">
        <f>'VON - Vedlejší a ostatní ...'!J33</f>
        <v>0</v>
      </c>
      <c r="AW58" s="125">
        <f>'VON - Vedlejší a ostatní ...'!J34</f>
        <v>0</v>
      </c>
      <c r="AX58" s="125">
        <f>'VON - Vedlejší a ostatní ...'!J35</f>
        <v>0</v>
      </c>
      <c r="AY58" s="125">
        <f>'VON - Vedlejší a ostatní ...'!J36</f>
        <v>0</v>
      </c>
      <c r="AZ58" s="125">
        <f>'VON - Vedlejší a ostatní ...'!F33</f>
        <v>0</v>
      </c>
      <c r="BA58" s="125">
        <f>'VON - Vedlejší a ostatní ...'!F34</f>
        <v>0</v>
      </c>
      <c r="BB58" s="125">
        <f>'VON - Vedlejší a ostatní ...'!F35</f>
        <v>0</v>
      </c>
      <c r="BC58" s="125">
        <f>'VON - Vedlejší a ostatní ...'!F36</f>
        <v>0</v>
      </c>
      <c r="BD58" s="127">
        <f>'VON - Vedlejší a ostatní ...'!F37</f>
        <v>0</v>
      </c>
      <c r="BE58" s="7"/>
      <c r="BT58" s="123" t="s">
        <v>77</v>
      </c>
      <c r="BV58" s="123" t="s">
        <v>71</v>
      </c>
      <c r="BW58" s="123" t="s">
        <v>89</v>
      </c>
      <c r="BX58" s="123" t="s">
        <v>5</v>
      </c>
      <c r="CL58" s="123" t="s">
        <v>19</v>
      </c>
      <c r="CM58" s="123" t="s">
        <v>80</v>
      </c>
    </row>
    <row r="59" s="2" customFormat="1" ht="30" customHeight="1">
      <c r="A59" s="38"/>
      <c r="B59" s="39"/>
      <c r="C59" s="40"/>
      <c r="D59" s="40"/>
      <c r="E59" s="40"/>
      <c r="F59" s="40"/>
      <c r="G59" s="40"/>
      <c r="H59" s="40"/>
      <c r="I59" s="40"/>
      <c r="J59" s="40"/>
      <c r="K59" s="40"/>
      <c r="L59" s="40"/>
      <c r="M59" s="40"/>
      <c r="N59" s="40"/>
      <c r="O59" s="40"/>
      <c r="P59" s="40"/>
      <c r="Q59" s="40"/>
      <c r="R59" s="40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F59" s="40"/>
      <c r="AG59" s="40"/>
      <c r="AH59" s="40"/>
      <c r="AI59" s="40"/>
      <c r="AJ59" s="40"/>
      <c r="AK59" s="40"/>
      <c r="AL59" s="40"/>
      <c r="AM59" s="40"/>
      <c r="AN59" s="40"/>
      <c r="AO59" s="40"/>
      <c r="AP59" s="40"/>
      <c r="AQ59" s="40"/>
      <c r="AR59" s="44"/>
      <c r="AS59" s="38"/>
      <c r="AT59" s="38"/>
      <c r="AU59" s="38"/>
      <c r="AV59" s="38"/>
      <c r="AW59" s="38"/>
      <c r="AX59" s="38"/>
      <c r="AY59" s="38"/>
      <c r="AZ59" s="38"/>
      <c r="BA59" s="38"/>
      <c r="BB59" s="38"/>
      <c r="BC59" s="38"/>
      <c r="BD59" s="38"/>
      <c r="BE59" s="38"/>
    </row>
    <row r="60" s="2" customFormat="1" ht="6.96" customHeight="1">
      <c r="A60" s="38"/>
      <c r="B60" s="59"/>
      <c r="C60" s="60"/>
      <c r="D60" s="60"/>
      <c r="E60" s="60"/>
      <c r="F60" s="60"/>
      <c r="G60" s="60"/>
      <c r="H60" s="60"/>
      <c r="I60" s="60"/>
      <c r="J60" s="60"/>
      <c r="K60" s="60"/>
      <c r="L60" s="60"/>
      <c r="M60" s="60"/>
      <c r="N60" s="60"/>
      <c r="O60" s="60"/>
      <c r="P60" s="60"/>
      <c r="Q60" s="60"/>
      <c r="R60" s="60"/>
      <c r="S60" s="60"/>
      <c r="T60" s="60"/>
      <c r="U60" s="60"/>
      <c r="V60" s="60"/>
      <c r="W60" s="60"/>
      <c r="X60" s="60"/>
      <c r="Y60" s="60"/>
      <c r="Z60" s="60"/>
      <c r="AA60" s="60"/>
      <c r="AB60" s="60"/>
      <c r="AC60" s="60"/>
      <c r="AD60" s="60"/>
      <c r="AE60" s="60"/>
      <c r="AF60" s="60"/>
      <c r="AG60" s="60"/>
      <c r="AH60" s="60"/>
      <c r="AI60" s="60"/>
      <c r="AJ60" s="60"/>
      <c r="AK60" s="60"/>
      <c r="AL60" s="60"/>
      <c r="AM60" s="60"/>
      <c r="AN60" s="60"/>
      <c r="AO60" s="60"/>
      <c r="AP60" s="60"/>
      <c r="AQ60" s="60"/>
      <c r="AR60" s="44"/>
      <c r="AS60" s="38"/>
      <c r="AT60" s="38"/>
      <c r="AU60" s="38"/>
      <c r="AV60" s="38"/>
      <c r="AW60" s="38"/>
      <c r="AX60" s="38"/>
      <c r="AY60" s="38"/>
      <c r="AZ60" s="38"/>
      <c r="BA60" s="38"/>
      <c r="BB60" s="38"/>
      <c r="BC60" s="38"/>
      <c r="BD60" s="38"/>
      <c r="BE60" s="38"/>
    </row>
  </sheetData>
  <sheetProtection sheet="1" formatColumns="0" formatRows="0" objects="1" scenarios="1" spinCount="100000" saltValue="ZQQoQ4trcWwECHK7mp8r146yakQbc3v2LQT5L2NxDZX390Jk5ttpBmzrOmEy0/E8EM9CwR+5rmWN0o03SDXMpg==" hashValue="XKadYGj1SloaDSRK/09AzEDFrh5zkGFXkTAAVKjUgak74phEsewe1VsjURcHAKlhldC1sLAVS3uqEWToioophQ==" algorithmName="SHA-512" password="CC35"/>
  <mergeCells count="54">
    <mergeCell ref="L45:AO45"/>
    <mergeCell ref="AM47:AN47"/>
    <mergeCell ref="AM49:AP49"/>
    <mergeCell ref="AS49:AT51"/>
    <mergeCell ref="AM50:AP50"/>
    <mergeCell ref="C52:G52"/>
    <mergeCell ref="AG52:AM52"/>
    <mergeCell ref="I52:AF52"/>
    <mergeCell ref="AN52:AP52"/>
    <mergeCell ref="D55:H55"/>
    <mergeCell ref="AG55:AM55"/>
    <mergeCell ref="J55:AF55"/>
    <mergeCell ref="AN55:AP55"/>
    <mergeCell ref="J56:AF56"/>
    <mergeCell ref="D56:H56"/>
    <mergeCell ref="AG56:AM56"/>
    <mergeCell ref="AN56:AP56"/>
    <mergeCell ref="AN57:AP57"/>
    <mergeCell ref="D57:H57"/>
    <mergeCell ref="J57:AF57"/>
    <mergeCell ref="AG57:AM57"/>
    <mergeCell ref="AN58:AP58"/>
    <mergeCell ref="AG58:AM58"/>
    <mergeCell ref="D58:H58"/>
    <mergeCell ref="J58:AF58"/>
    <mergeCell ref="AG54:AM54"/>
    <mergeCell ref="AN54:AP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55" location="'SO1 - Polní cesta HPC1 - ...'!C2" display="/"/>
    <hyperlink ref="A56" location="'SO2 - Polní cesta HPC1 - ...'!C2" display="/"/>
    <hyperlink ref="A57" location="'SO3 - Polní cesta HPC1 - ...'!C2" display="/"/>
    <hyperlink ref="A58" location="'VON - Vedlejší a ostatní 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78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80</v>
      </c>
    </row>
    <row r="4" s="1" customFormat="1" ht="24.96" customHeight="1">
      <c r="B4" s="20"/>
      <c r="D4" s="130" t="s">
        <v>90</v>
      </c>
      <c r="L4" s="20"/>
      <c r="M4" s="13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32" t="s">
        <v>16</v>
      </c>
      <c r="L6" s="20"/>
    </row>
    <row r="7" s="1" customFormat="1" ht="16.5" customHeight="1">
      <c r="B7" s="20"/>
      <c r="E7" s="133" t="str">
        <f>'Rekapitulace stavby'!K6</f>
        <v>Polní cesta HPC1 v k.ú. Dolany u Červených Peček</v>
      </c>
      <c r="F7" s="132"/>
      <c r="G7" s="132"/>
      <c r="H7" s="132"/>
      <c r="L7" s="20"/>
    </row>
    <row r="8" s="2" customFormat="1" ht="12" customHeight="1">
      <c r="A8" s="38"/>
      <c r="B8" s="44"/>
      <c r="C8" s="38"/>
      <c r="D8" s="132" t="s">
        <v>91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5" t="s">
        <v>92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2" t="s">
        <v>18</v>
      </c>
      <c r="E11" s="38"/>
      <c r="F11" s="136" t="s">
        <v>79</v>
      </c>
      <c r="G11" s="38"/>
      <c r="H11" s="38"/>
      <c r="I11" s="132" t="s">
        <v>20</v>
      </c>
      <c r="J11" s="136" t="s">
        <v>19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2" t="s">
        <v>21</v>
      </c>
      <c r="E12" s="38"/>
      <c r="F12" s="136" t="s">
        <v>22</v>
      </c>
      <c r="G12" s="38"/>
      <c r="H12" s="38"/>
      <c r="I12" s="132" t="s">
        <v>23</v>
      </c>
      <c r="J12" s="137" t="str">
        <f>'Rekapitulace stavby'!AN8</f>
        <v>11. 1. 2021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2" t="s">
        <v>25</v>
      </c>
      <c r="E14" s="38"/>
      <c r="F14" s="38"/>
      <c r="G14" s="38"/>
      <c r="H14" s="38"/>
      <c r="I14" s="132" t="s">
        <v>26</v>
      </c>
      <c r="J14" s="136" t="s">
        <v>19</v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6" t="s">
        <v>93</v>
      </c>
      <c r="F15" s="38"/>
      <c r="G15" s="38"/>
      <c r="H15" s="38"/>
      <c r="I15" s="132" t="s">
        <v>27</v>
      </c>
      <c r="J15" s="136" t="s">
        <v>19</v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2" t="s">
        <v>28</v>
      </c>
      <c r="E17" s="38"/>
      <c r="F17" s="38"/>
      <c r="G17" s="38"/>
      <c r="H17" s="38"/>
      <c r="I17" s="132" t="s">
        <v>26</v>
      </c>
      <c r="J17" s="33" t="str">
        <f>'Rekapitulace stavby'!AN13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6"/>
      <c r="G18" s="136"/>
      <c r="H18" s="136"/>
      <c r="I18" s="132" t="s">
        <v>27</v>
      </c>
      <c r="J18" s="33" t="str">
        <f>'Rekapitulace stavby'!AN14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2" t="s">
        <v>30</v>
      </c>
      <c r="E20" s="38"/>
      <c r="F20" s="38"/>
      <c r="G20" s="38"/>
      <c r="H20" s="38"/>
      <c r="I20" s="132" t="s">
        <v>26</v>
      </c>
      <c r="J20" s="136" t="s">
        <v>19</v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6" t="s">
        <v>94</v>
      </c>
      <c r="F21" s="38"/>
      <c r="G21" s="38"/>
      <c r="H21" s="38"/>
      <c r="I21" s="132" t="s">
        <v>27</v>
      </c>
      <c r="J21" s="136" t="s">
        <v>19</v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2" t="s">
        <v>32</v>
      </c>
      <c r="E23" s="38"/>
      <c r="F23" s="38"/>
      <c r="G23" s="38"/>
      <c r="H23" s="38"/>
      <c r="I23" s="132" t="s">
        <v>26</v>
      </c>
      <c r="J23" s="136" t="s">
        <v>19</v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6" t="s">
        <v>22</v>
      </c>
      <c r="F24" s="38"/>
      <c r="G24" s="38"/>
      <c r="H24" s="38"/>
      <c r="I24" s="132" t="s">
        <v>27</v>
      </c>
      <c r="J24" s="136" t="s">
        <v>19</v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2" t="s">
        <v>33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38"/>
      <c r="B27" s="139"/>
      <c r="C27" s="138"/>
      <c r="D27" s="138"/>
      <c r="E27" s="140" t="s">
        <v>19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3" t="s">
        <v>35</v>
      </c>
      <c r="E30" s="38"/>
      <c r="F30" s="38"/>
      <c r="G30" s="38"/>
      <c r="H30" s="38"/>
      <c r="I30" s="38"/>
      <c r="J30" s="144">
        <f>ROUND(J87,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45" t="s">
        <v>37</v>
      </c>
      <c r="G32" s="38"/>
      <c r="H32" s="38"/>
      <c r="I32" s="145" t="s">
        <v>36</v>
      </c>
      <c r="J32" s="145" t="s">
        <v>38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46" t="s">
        <v>39</v>
      </c>
      <c r="E33" s="132" t="s">
        <v>40</v>
      </c>
      <c r="F33" s="147">
        <f>ROUND((SUM(BE87:BE291)),  2)</f>
        <v>0</v>
      </c>
      <c r="G33" s="38"/>
      <c r="H33" s="38"/>
      <c r="I33" s="148">
        <v>0.20999999999999999</v>
      </c>
      <c r="J33" s="147">
        <f>ROUND(((SUM(BE87:BE291))*I33),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2" t="s">
        <v>41</v>
      </c>
      <c r="F34" s="147">
        <f>ROUND((SUM(BF87:BF291)),  2)</f>
        <v>0</v>
      </c>
      <c r="G34" s="38"/>
      <c r="H34" s="38"/>
      <c r="I34" s="148">
        <v>0.14999999999999999</v>
      </c>
      <c r="J34" s="147">
        <f>ROUND(((SUM(BF87:BF291))*I34),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42</v>
      </c>
      <c r="F35" s="147">
        <f>ROUND((SUM(BG87:BG291)),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43</v>
      </c>
      <c r="F36" s="147">
        <f>ROUND((SUM(BH87:BH291)),  2)</f>
        <v>0</v>
      </c>
      <c r="G36" s="38"/>
      <c r="H36" s="38"/>
      <c r="I36" s="148">
        <v>0.14999999999999999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44</v>
      </c>
      <c r="F37" s="147">
        <f>ROUND((SUM(BI87:BI291)),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49"/>
      <c r="D39" s="150" t="s">
        <v>45</v>
      </c>
      <c r="E39" s="151"/>
      <c r="F39" s="151"/>
      <c r="G39" s="152" t="s">
        <v>46</v>
      </c>
      <c r="H39" s="153" t="s">
        <v>47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2" customFormat="1" ht="24.96" customHeight="1">
      <c r="A45" s="38"/>
      <c r="B45" s="39"/>
      <c r="C45" s="23" t="s">
        <v>95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16.5" customHeight="1">
      <c r="A48" s="38"/>
      <c r="B48" s="39"/>
      <c r="C48" s="40"/>
      <c r="D48" s="40"/>
      <c r="E48" s="160" t="str">
        <f>E7</f>
        <v>Polní cesta HPC1 v k.ú. Dolany u Červených Peček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91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69" t="str">
        <f>E9</f>
        <v>SO1 - Polní cesta HPC1 - p.č. 567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2" customHeight="1">
      <c r="A52" s="38"/>
      <c r="B52" s="39"/>
      <c r="C52" s="32" t="s">
        <v>21</v>
      </c>
      <c r="D52" s="40"/>
      <c r="E52" s="40"/>
      <c r="F52" s="27" t="str">
        <f>F12</f>
        <v xml:space="preserve"> </v>
      </c>
      <c r="G52" s="40"/>
      <c r="H52" s="40"/>
      <c r="I52" s="32" t="s">
        <v>23</v>
      </c>
      <c r="J52" s="72" t="str">
        <f>IF(J12="","",J12)</f>
        <v>11. 1. 2021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25.65" customHeight="1">
      <c r="A54" s="38"/>
      <c r="B54" s="39"/>
      <c r="C54" s="32" t="s">
        <v>25</v>
      </c>
      <c r="D54" s="40"/>
      <c r="E54" s="40"/>
      <c r="F54" s="27" t="str">
        <f>E15</f>
        <v>ČR-SPÚ, Pobočka Kolín</v>
      </c>
      <c r="G54" s="40"/>
      <c r="H54" s="40"/>
      <c r="I54" s="32" t="s">
        <v>30</v>
      </c>
      <c r="J54" s="36" t="str">
        <f>E21</f>
        <v>AGRO-AQUA, s.r.o. Pardubice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15.15" customHeight="1">
      <c r="A55" s="38"/>
      <c r="B55" s="39"/>
      <c r="C55" s="32" t="s">
        <v>28</v>
      </c>
      <c r="D55" s="40"/>
      <c r="E55" s="40"/>
      <c r="F55" s="27" t="str">
        <f>IF(E18="","",E18)</f>
        <v>Vyplň údaj</v>
      </c>
      <c r="G55" s="40"/>
      <c r="H55" s="40"/>
      <c r="I55" s="32" t="s">
        <v>32</v>
      </c>
      <c r="J55" s="36" t="str">
        <f>E24</f>
        <v xml:space="preserve"> 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29.28" customHeight="1">
      <c r="A57" s="38"/>
      <c r="B57" s="39"/>
      <c r="C57" s="161" t="s">
        <v>96</v>
      </c>
      <c r="D57" s="162"/>
      <c r="E57" s="162"/>
      <c r="F57" s="162"/>
      <c r="G57" s="162"/>
      <c r="H57" s="162"/>
      <c r="I57" s="162"/>
      <c r="J57" s="163" t="s">
        <v>97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22.8" customHeight="1">
      <c r="A59" s="38"/>
      <c r="B59" s="39"/>
      <c r="C59" s="164" t="s">
        <v>67</v>
      </c>
      <c r="D59" s="40"/>
      <c r="E59" s="40"/>
      <c r="F59" s="40"/>
      <c r="G59" s="40"/>
      <c r="H59" s="40"/>
      <c r="I59" s="40"/>
      <c r="J59" s="102">
        <f>J87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98</v>
      </c>
    </row>
    <row r="60" s="9" customFormat="1" ht="24.96" customHeight="1">
      <c r="A60" s="9"/>
      <c r="B60" s="165"/>
      <c r="C60" s="166"/>
      <c r="D60" s="167" t="s">
        <v>99</v>
      </c>
      <c r="E60" s="168"/>
      <c r="F60" s="168"/>
      <c r="G60" s="168"/>
      <c r="H60" s="168"/>
      <c r="I60" s="168"/>
      <c r="J60" s="169">
        <f>J88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1"/>
      <c r="C61" s="172"/>
      <c r="D61" s="173" t="s">
        <v>100</v>
      </c>
      <c r="E61" s="174"/>
      <c r="F61" s="174"/>
      <c r="G61" s="174"/>
      <c r="H61" s="174"/>
      <c r="I61" s="174"/>
      <c r="J61" s="175">
        <f>J89</f>
        <v>0</v>
      </c>
      <c r="K61" s="172"/>
      <c r="L61" s="17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1"/>
      <c r="C62" s="172"/>
      <c r="D62" s="173" t="s">
        <v>101</v>
      </c>
      <c r="E62" s="174"/>
      <c r="F62" s="174"/>
      <c r="G62" s="174"/>
      <c r="H62" s="174"/>
      <c r="I62" s="174"/>
      <c r="J62" s="175">
        <f>J207</f>
        <v>0</v>
      </c>
      <c r="K62" s="172"/>
      <c r="L62" s="176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1"/>
      <c r="C63" s="172"/>
      <c r="D63" s="173" t="s">
        <v>102</v>
      </c>
      <c r="E63" s="174"/>
      <c r="F63" s="174"/>
      <c r="G63" s="174"/>
      <c r="H63" s="174"/>
      <c r="I63" s="174"/>
      <c r="J63" s="175">
        <f>J227</f>
        <v>0</v>
      </c>
      <c r="K63" s="172"/>
      <c r="L63" s="176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1"/>
      <c r="C64" s="172"/>
      <c r="D64" s="173" t="s">
        <v>103</v>
      </c>
      <c r="E64" s="174"/>
      <c r="F64" s="174"/>
      <c r="G64" s="174"/>
      <c r="H64" s="174"/>
      <c r="I64" s="174"/>
      <c r="J64" s="175">
        <f>J255</f>
        <v>0</v>
      </c>
      <c r="K64" s="172"/>
      <c r="L64" s="176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1"/>
      <c r="C65" s="172"/>
      <c r="D65" s="173" t="s">
        <v>104</v>
      </c>
      <c r="E65" s="174"/>
      <c r="F65" s="174"/>
      <c r="G65" s="174"/>
      <c r="H65" s="174"/>
      <c r="I65" s="174"/>
      <c r="J65" s="175">
        <f>J276</f>
        <v>0</v>
      </c>
      <c r="K65" s="172"/>
      <c r="L65" s="17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1"/>
      <c r="C66" s="172"/>
      <c r="D66" s="173" t="s">
        <v>105</v>
      </c>
      <c r="E66" s="174"/>
      <c r="F66" s="174"/>
      <c r="G66" s="174"/>
      <c r="H66" s="174"/>
      <c r="I66" s="174"/>
      <c r="J66" s="175">
        <f>J280</f>
        <v>0</v>
      </c>
      <c r="K66" s="172"/>
      <c r="L66" s="176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1"/>
      <c r="C67" s="172"/>
      <c r="D67" s="173" t="s">
        <v>106</v>
      </c>
      <c r="E67" s="174"/>
      <c r="F67" s="174"/>
      <c r="G67" s="174"/>
      <c r="H67" s="174"/>
      <c r="I67" s="174"/>
      <c r="J67" s="175">
        <f>J289</f>
        <v>0</v>
      </c>
      <c r="K67" s="172"/>
      <c r="L67" s="176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2" customFormat="1" ht="21.84" customHeight="1">
      <c r="A68" s="38"/>
      <c r="B68" s="39"/>
      <c r="C68" s="40"/>
      <c r="D68" s="40"/>
      <c r="E68" s="40"/>
      <c r="F68" s="40"/>
      <c r="G68" s="40"/>
      <c r="H68" s="40"/>
      <c r="I68" s="40"/>
      <c r="J68" s="40"/>
      <c r="K68" s="40"/>
      <c r="L68" s="134"/>
      <c r="S68" s="38"/>
      <c r="T68" s="38"/>
      <c r="U68" s="38"/>
      <c r="V68" s="38"/>
      <c r="W68" s="38"/>
      <c r="X68" s="38"/>
      <c r="Y68" s="38"/>
      <c r="Z68" s="38"/>
      <c r="AA68" s="38"/>
      <c r="AB68" s="38"/>
      <c r="AC68" s="38"/>
      <c r="AD68" s="38"/>
      <c r="AE68" s="38"/>
    </row>
    <row r="69" s="2" customFormat="1" ht="6.96" customHeight="1">
      <c r="A69" s="38"/>
      <c r="B69" s="59"/>
      <c r="C69" s="60"/>
      <c r="D69" s="60"/>
      <c r="E69" s="60"/>
      <c r="F69" s="60"/>
      <c r="G69" s="60"/>
      <c r="H69" s="60"/>
      <c r="I69" s="60"/>
      <c r="J69" s="60"/>
      <c r="K69" s="60"/>
      <c r="L69" s="134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3" s="2" customFormat="1" ht="6.96" customHeight="1">
      <c r="A73" s="38"/>
      <c r="B73" s="61"/>
      <c r="C73" s="62"/>
      <c r="D73" s="62"/>
      <c r="E73" s="62"/>
      <c r="F73" s="62"/>
      <c r="G73" s="62"/>
      <c r="H73" s="62"/>
      <c r="I73" s="62"/>
      <c r="J73" s="62"/>
      <c r="K73" s="62"/>
      <c r="L73" s="13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24.96" customHeight="1">
      <c r="A74" s="38"/>
      <c r="B74" s="39"/>
      <c r="C74" s="23" t="s">
        <v>107</v>
      </c>
      <c r="D74" s="40"/>
      <c r="E74" s="40"/>
      <c r="F74" s="40"/>
      <c r="G74" s="40"/>
      <c r="H74" s="40"/>
      <c r="I74" s="40"/>
      <c r="J74" s="40"/>
      <c r="K74" s="40"/>
      <c r="L74" s="13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6.96" customHeight="1">
      <c r="A75" s="38"/>
      <c r="B75" s="39"/>
      <c r="C75" s="40"/>
      <c r="D75" s="40"/>
      <c r="E75" s="40"/>
      <c r="F75" s="40"/>
      <c r="G75" s="40"/>
      <c r="H75" s="40"/>
      <c r="I75" s="40"/>
      <c r="J75" s="40"/>
      <c r="K75" s="40"/>
      <c r="L75" s="13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12" customHeight="1">
      <c r="A76" s="38"/>
      <c r="B76" s="39"/>
      <c r="C76" s="32" t="s">
        <v>16</v>
      </c>
      <c r="D76" s="40"/>
      <c r="E76" s="40"/>
      <c r="F76" s="40"/>
      <c r="G76" s="40"/>
      <c r="H76" s="40"/>
      <c r="I76" s="40"/>
      <c r="J76" s="40"/>
      <c r="K76" s="40"/>
      <c r="L76" s="13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6.5" customHeight="1">
      <c r="A77" s="38"/>
      <c r="B77" s="39"/>
      <c r="C77" s="40"/>
      <c r="D77" s="40"/>
      <c r="E77" s="160" t="str">
        <f>E7</f>
        <v>Polní cesta HPC1 v k.ú. Dolany u Červených Peček</v>
      </c>
      <c r="F77" s="32"/>
      <c r="G77" s="32"/>
      <c r="H77" s="32"/>
      <c r="I77" s="40"/>
      <c r="J77" s="40"/>
      <c r="K77" s="40"/>
      <c r="L77" s="13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2" customHeight="1">
      <c r="A78" s="38"/>
      <c r="B78" s="39"/>
      <c r="C78" s="32" t="s">
        <v>91</v>
      </c>
      <c r="D78" s="40"/>
      <c r="E78" s="40"/>
      <c r="F78" s="40"/>
      <c r="G78" s="40"/>
      <c r="H78" s="40"/>
      <c r="I78" s="40"/>
      <c r="J78" s="40"/>
      <c r="K78" s="40"/>
      <c r="L78" s="13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6.5" customHeight="1">
      <c r="A79" s="38"/>
      <c r="B79" s="39"/>
      <c r="C79" s="40"/>
      <c r="D79" s="40"/>
      <c r="E79" s="69" t="str">
        <f>E9</f>
        <v>SO1 - Polní cesta HPC1 - p.č. 567</v>
      </c>
      <c r="F79" s="40"/>
      <c r="G79" s="40"/>
      <c r="H79" s="40"/>
      <c r="I79" s="40"/>
      <c r="J79" s="40"/>
      <c r="K79" s="40"/>
      <c r="L79" s="13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6.96" customHeight="1">
      <c r="A80" s="38"/>
      <c r="B80" s="39"/>
      <c r="C80" s="40"/>
      <c r="D80" s="40"/>
      <c r="E80" s="40"/>
      <c r="F80" s="40"/>
      <c r="G80" s="40"/>
      <c r="H80" s="40"/>
      <c r="I80" s="40"/>
      <c r="J80" s="40"/>
      <c r="K80" s="40"/>
      <c r="L80" s="13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12" customHeight="1">
      <c r="A81" s="38"/>
      <c r="B81" s="39"/>
      <c r="C81" s="32" t="s">
        <v>21</v>
      </c>
      <c r="D81" s="40"/>
      <c r="E81" s="40"/>
      <c r="F81" s="27" t="str">
        <f>F12</f>
        <v xml:space="preserve"> </v>
      </c>
      <c r="G81" s="40"/>
      <c r="H81" s="40"/>
      <c r="I81" s="32" t="s">
        <v>23</v>
      </c>
      <c r="J81" s="72" t="str">
        <f>IF(J12="","",J12)</f>
        <v>11. 1. 2021</v>
      </c>
      <c r="K81" s="40"/>
      <c r="L81" s="13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6.96" customHeight="1">
      <c r="A82" s="38"/>
      <c r="B82" s="39"/>
      <c r="C82" s="40"/>
      <c r="D82" s="40"/>
      <c r="E82" s="40"/>
      <c r="F82" s="40"/>
      <c r="G82" s="40"/>
      <c r="H82" s="40"/>
      <c r="I82" s="40"/>
      <c r="J82" s="40"/>
      <c r="K82" s="40"/>
      <c r="L82" s="13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25.65" customHeight="1">
      <c r="A83" s="38"/>
      <c r="B83" s="39"/>
      <c r="C83" s="32" t="s">
        <v>25</v>
      </c>
      <c r="D83" s="40"/>
      <c r="E83" s="40"/>
      <c r="F83" s="27" t="str">
        <f>E15</f>
        <v>ČR-SPÚ, Pobočka Kolín</v>
      </c>
      <c r="G83" s="40"/>
      <c r="H83" s="40"/>
      <c r="I83" s="32" t="s">
        <v>30</v>
      </c>
      <c r="J83" s="36" t="str">
        <f>E21</f>
        <v>AGRO-AQUA, s.r.o. Pardubice</v>
      </c>
      <c r="K83" s="40"/>
      <c r="L83" s="134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5.15" customHeight="1">
      <c r="A84" s="38"/>
      <c r="B84" s="39"/>
      <c r="C84" s="32" t="s">
        <v>28</v>
      </c>
      <c r="D84" s="40"/>
      <c r="E84" s="40"/>
      <c r="F84" s="27" t="str">
        <f>IF(E18="","",E18)</f>
        <v>Vyplň údaj</v>
      </c>
      <c r="G84" s="40"/>
      <c r="H84" s="40"/>
      <c r="I84" s="32" t="s">
        <v>32</v>
      </c>
      <c r="J84" s="36" t="str">
        <f>E24</f>
        <v xml:space="preserve"> </v>
      </c>
      <c r="K84" s="40"/>
      <c r="L84" s="134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0.32" customHeight="1">
      <c r="A85" s="38"/>
      <c r="B85" s="39"/>
      <c r="C85" s="40"/>
      <c r="D85" s="40"/>
      <c r="E85" s="40"/>
      <c r="F85" s="40"/>
      <c r="G85" s="40"/>
      <c r="H85" s="40"/>
      <c r="I85" s="40"/>
      <c r="J85" s="40"/>
      <c r="K85" s="40"/>
      <c r="L85" s="134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1" customFormat="1" ht="29.28" customHeight="1">
      <c r="A86" s="177"/>
      <c r="B86" s="178"/>
      <c r="C86" s="179" t="s">
        <v>108</v>
      </c>
      <c r="D86" s="180" t="s">
        <v>54</v>
      </c>
      <c r="E86" s="180" t="s">
        <v>50</v>
      </c>
      <c r="F86" s="180" t="s">
        <v>51</v>
      </c>
      <c r="G86" s="180" t="s">
        <v>109</v>
      </c>
      <c r="H86" s="180" t="s">
        <v>110</v>
      </c>
      <c r="I86" s="180" t="s">
        <v>111</v>
      </c>
      <c r="J86" s="180" t="s">
        <v>97</v>
      </c>
      <c r="K86" s="181" t="s">
        <v>112</v>
      </c>
      <c r="L86" s="182"/>
      <c r="M86" s="92" t="s">
        <v>19</v>
      </c>
      <c r="N86" s="93" t="s">
        <v>39</v>
      </c>
      <c r="O86" s="93" t="s">
        <v>113</v>
      </c>
      <c r="P86" s="93" t="s">
        <v>114</v>
      </c>
      <c r="Q86" s="93" t="s">
        <v>115</v>
      </c>
      <c r="R86" s="93" t="s">
        <v>116</v>
      </c>
      <c r="S86" s="93" t="s">
        <v>117</v>
      </c>
      <c r="T86" s="94" t="s">
        <v>118</v>
      </c>
      <c r="U86" s="177"/>
      <c r="V86" s="177"/>
      <c r="W86" s="177"/>
      <c r="X86" s="177"/>
      <c r="Y86" s="177"/>
      <c r="Z86" s="177"/>
      <c r="AA86" s="177"/>
      <c r="AB86" s="177"/>
      <c r="AC86" s="177"/>
      <c r="AD86" s="177"/>
      <c r="AE86" s="177"/>
    </row>
    <row r="87" s="2" customFormat="1" ht="22.8" customHeight="1">
      <c r="A87" s="38"/>
      <c r="B87" s="39"/>
      <c r="C87" s="99" t="s">
        <v>119</v>
      </c>
      <c r="D87" s="40"/>
      <c r="E87" s="40"/>
      <c r="F87" s="40"/>
      <c r="G87" s="40"/>
      <c r="H87" s="40"/>
      <c r="I87" s="40"/>
      <c r="J87" s="183">
        <f>BK87</f>
        <v>0</v>
      </c>
      <c r="K87" s="40"/>
      <c r="L87" s="44"/>
      <c r="M87" s="95"/>
      <c r="N87" s="184"/>
      <c r="O87" s="96"/>
      <c r="P87" s="185">
        <f>P88</f>
        <v>0</v>
      </c>
      <c r="Q87" s="96"/>
      <c r="R87" s="185">
        <f>R88</f>
        <v>4001.3358197999996</v>
      </c>
      <c r="S87" s="96"/>
      <c r="T87" s="186">
        <f>T88</f>
        <v>252.25200000000001</v>
      </c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T87" s="17" t="s">
        <v>68</v>
      </c>
      <c r="AU87" s="17" t="s">
        <v>98</v>
      </c>
      <c r="BK87" s="187">
        <f>BK88</f>
        <v>0</v>
      </c>
    </row>
    <row r="88" s="12" customFormat="1" ht="25.92" customHeight="1">
      <c r="A88" s="12"/>
      <c r="B88" s="188"/>
      <c r="C88" s="189"/>
      <c r="D88" s="190" t="s">
        <v>68</v>
      </c>
      <c r="E88" s="191" t="s">
        <v>120</v>
      </c>
      <c r="F88" s="191" t="s">
        <v>121</v>
      </c>
      <c r="G88" s="189"/>
      <c r="H88" s="189"/>
      <c r="I88" s="192"/>
      <c r="J88" s="193">
        <f>BK88</f>
        <v>0</v>
      </c>
      <c r="K88" s="189"/>
      <c r="L88" s="194"/>
      <c r="M88" s="195"/>
      <c r="N88" s="196"/>
      <c r="O88" s="196"/>
      <c r="P88" s="197">
        <f>P89+P207+P227+P255+P276+P280+P289</f>
        <v>0</v>
      </c>
      <c r="Q88" s="196"/>
      <c r="R88" s="197">
        <f>R89+R207+R227+R255+R276+R280+R289</f>
        <v>4001.3358197999996</v>
      </c>
      <c r="S88" s="196"/>
      <c r="T88" s="198">
        <f>T89+T207+T227+T255+T276+T280+T289</f>
        <v>252.25200000000001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199" t="s">
        <v>77</v>
      </c>
      <c r="AT88" s="200" t="s">
        <v>68</v>
      </c>
      <c r="AU88" s="200" t="s">
        <v>69</v>
      </c>
      <c r="AY88" s="199" t="s">
        <v>122</v>
      </c>
      <c r="BK88" s="201">
        <f>BK89+BK207+BK227+BK255+BK276+BK280+BK289</f>
        <v>0</v>
      </c>
    </row>
    <row r="89" s="12" customFormat="1" ht="22.8" customHeight="1">
      <c r="A89" s="12"/>
      <c r="B89" s="188"/>
      <c r="C89" s="189"/>
      <c r="D89" s="190" t="s">
        <v>68</v>
      </c>
      <c r="E89" s="202" t="s">
        <v>77</v>
      </c>
      <c r="F89" s="202" t="s">
        <v>123</v>
      </c>
      <c r="G89" s="189"/>
      <c r="H89" s="189"/>
      <c r="I89" s="192"/>
      <c r="J89" s="203">
        <f>BK89</f>
        <v>0</v>
      </c>
      <c r="K89" s="189"/>
      <c r="L89" s="194"/>
      <c r="M89" s="195"/>
      <c r="N89" s="196"/>
      <c r="O89" s="196"/>
      <c r="P89" s="197">
        <f>SUM(P90:P206)</f>
        <v>0</v>
      </c>
      <c r="Q89" s="196"/>
      <c r="R89" s="197">
        <f>SUM(R90:R206)</f>
        <v>10.197165</v>
      </c>
      <c r="S89" s="196"/>
      <c r="T89" s="198">
        <f>SUM(T90:T206)</f>
        <v>252.25200000000001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199" t="s">
        <v>77</v>
      </c>
      <c r="AT89" s="200" t="s">
        <v>68</v>
      </c>
      <c r="AU89" s="200" t="s">
        <v>77</v>
      </c>
      <c r="AY89" s="199" t="s">
        <v>122</v>
      </c>
      <c r="BK89" s="201">
        <f>SUM(BK90:BK206)</f>
        <v>0</v>
      </c>
    </row>
    <row r="90" s="2" customFormat="1">
      <c r="A90" s="38"/>
      <c r="B90" s="39"/>
      <c r="C90" s="204" t="s">
        <v>77</v>
      </c>
      <c r="D90" s="204" t="s">
        <v>124</v>
      </c>
      <c r="E90" s="205" t="s">
        <v>125</v>
      </c>
      <c r="F90" s="206" t="s">
        <v>126</v>
      </c>
      <c r="G90" s="207" t="s">
        <v>127</v>
      </c>
      <c r="H90" s="208">
        <v>88</v>
      </c>
      <c r="I90" s="209"/>
      <c r="J90" s="210">
        <f>ROUND(I90*H90,2)</f>
        <v>0</v>
      </c>
      <c r="K90" s="206" t="s">
        <v>128</v>
      </c>
      <c r="L90" s="44"/>
      <c r="M90" s="211" t="s">
        <v>19</v>
      </c>
      <c r="N90" s="212" t="s">
        <v>40</v>
      </c>
      <c r="O90" s="84"/>
      <c r="P90" s="213">
        <f>O90*H90</f>
        <v>0</v>
      </c>
      <c r="Q90" s="213">
        <v>0</v>
      </c>
      <c r="R90" s="213">
        <f>Q90*H90</f>
        <v>0</v>
      </c>
      <c r="S90" s="213">
        <v>0</v>
      </c>
      <c r="T90" s="214">
        <f>S90*H90</f>
        <v>0</v>
      </c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R90" s="215" t="s">
        <v>129</v>
      </c>
      <c r="AT90" s="215" t="s">
        <v>124</v>
      </c>
      <c r="AU90" s="215" t="s">
        <v>80</v>
      </c>
      <c r="AY90" s="17" t="s">
        <v>122</v>
      </c>
      <c r="BE90" s="216">
        <f>IF(N90="základní",J90,0)</f>
        <v>0</v>
      </c>
      <c r="BF90" s="216">
        <f>IF(N90="snížená",J90,0)</f>
        <v>0</v>
      </c>
      <c r="BG90" s="216">
        <f>IF(N90="zákl. přenesená",J90,0)</f>
        <v>0</v>
      </c>
      <c r="BH90" s="216">
        <f>IF(N90="sníž. přenesená",J90,0)</f>
        <v>0</v>
      </c>
      <c r="BI90" s="216">
        <f>IF(N90="nulová",J90,0)</f>
        <v>0</v>
      </c>
      <c r="BJ90" s="17" t="s">
        <v>77</v>
      </c>
      <c r="BK90" s="216">
        <f>ROUND(I90*H90,2)</f>
        <v>0</v>
      </c>
      <c r="BL90" s="17" t="s">
        <v>129</v>
      </c>
      <c r="BM90" s="215" t="s">
        <v>130</v>
      </c>
    </row>
    <row r="91" s="2" customFormat="1">
      <c r="A91" s="38"/>
      <c r="B91" s="39"/>
      <c r="C91" s="40"/>
      <c r="D91" s="217" t="s">
        <v>131</v>
      </c>
      <c r="E91" s="40"/>
      <c r="F91" s="218" t="s">
        <v>132</v>
      </c>
      <c r="G91" s="40"/>
      <c r="H91" s="40"/>
      <c r="I91" s="219"/>
      <c r="J91" s="40"/>
      <c r="K91" s="40"/>
      <c r="L91" s="44"/>
      <c r="M91" s="220"/>
      <c r="N91" s="221"/>
      <c r="O91" s="84"/>
      <c r="P91" s="84"/>
      <c r="Q91" s="84"/>
      <c r="R91" s="84"/>
      <c r="S91" s="84"/>
      <c r="T91" s="85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T91" s="17" t="s">
        <v>131</v>
      </c>
      <c r="AU91" s="17" t="s">
        <v>80</v>
      </c>
    </row>
    <row r="92" s="2" customFormat="1">
      <c r="A92" s="38"/>
      <c r="B92" s="39"/>
      <c r="C92" s="204" t="s">
        <v>80</v>
      </c>
      <c r="D92" s="204" t="s">
        <v>124</v>
      </c>
      <c r="E92" s="205" t="s">
        <v>133</v>
      </c>
      <c r="F92" s="206" t="s">
        <v>134</v>
      </c>
      <c r="G92" s="207" t="s">
        <v>135</v>
      </c>
      <c r="H92" s="208">
        <v>2.6600000000000001</v>
      </c>
      <c r="I92" s="209"/>
      <c r="J92" s="210">
        <f>ROUND(I92*H92,2)</f>
        <v>0</v>
      </c>
      <c r="K92" s="206" t="s">
        <v>136</v>
      </c>
      <c r="L92" s="44"/>
      <c r="M92" s="211" t="s">
        <v>19</v>
      </c>
      <c r="N92" s="212" t="s">
        <v>40</v>
      </c>
      <c r="O92" s="84"/>
      <c r="P92" s="213">
        <f>O92*H92</f>
        <v>0</v>
      </c>
      <c r="Q92" s="213">
        <v>0</v>
      </c>
      <c r="R92" s="213">
        <f>Q92*H92</f>
        <v>0</v>
      </c>
      <c r="S92" s="213">
        <v>0</v>
      </c>
      <c r="T92" s="214">
        <f>S92*H92</f>
        <v>0</v>
      </c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R92" s="215" t="s">
        <v>129</v>
      </c>
      <c r="AT92" s="215" t="s">
        <v>124</v>
      </c>
      <c r="AU92" s="215" t="s">
        <v>80</v>
      </c>
      <c r="AY92" s="17" t="s">
        <v>122</v>
      </c>
      <c r="BE92" s="216">
        <f>IF(N92="základní",J92,0)</f>
        <v>0</v>
      </c>
      <c r="BF92" s="216">
        <f>IF(N92="snížená",J92,0)</f>
        <v>0</v>
      </c>
      <c r="BG92" s="216">
        <f>IF(N92="zákl. přenesená",J92,0)</f>
        <v>0</v>
      </c>
      <c r="BH92" s="216">
        <f>IF(N92="sníž. přenesená",J92,0)</f>
        <v>0</v>
      </c>
      <c r="BI92" s="216">
        <f>IF(N92="nulová",J92,0)</f>
        <v>0</v>
      </c>
      <c r="BJ92" s="17" t="s">
        <v>77</v>
      </c>
      <c r="BK92" s="216">
        <f>ROUND(I92*H92,2)</f>
        <v>0</v>
      </c>
      <c r="BL92" s="17" t="s">
        <v>129</v>
      </c>
      <c r="BM92" s="215" t="s">
        <v>137</v>
      </c>
    </row>
    <row r="93" s="2" customFormat="1">
      <c r="A93" s="38"/>
      <c r="B93" s="39"/>
      <c r="C93" s="40"/>
      <c r="D93" s="217" t="s">
        <v>131</v>
      </c>
      <c r="E93" s="40"/>
      <c r="F93" s="218" t="s">
        <v>138</v>
      </c>
      <c r="G93" s="40"/>
      <c r="H93" s="40"/>
      <c r="I93" s="219"/>
      <c r="J93" s="40"/>
      <c r="K93" s="40"/>
      <c r="L93" s="44"/>
      <c r="M93" s="220"/>
      <c r="N93" s="221"/>
      <c r="O93" s="84"/>
      <c r="P93" s="84"/>
      <c r="Q93" s="84"/>
      <c r="R93" s="84"/>
      <c r="S93" s="84"/>
      <c r="T93" s="85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T93" s="17" t="s">
        <v>131</v>
      </c>
      <c r="AU93" s="17" t="s">
        <v>80</v>
      </c>
    </row>
    <row r="94" s="13" customFormat="1">
      <c r="A94" s="13"/>
      <c r="B94" s="222"/>
      <c r="C94" s="223"/>
      <c r="D94" s="217" t="s">
        <v>139</v>
      </c>
      <c r="E94" s="224" t="s">
        <v>19</v>
      </c>
      <c r="F94" s="225" t="s">
        <v>140</v>
      </c>
      <c r="G94" s="223"/>
      <c r="H94" s="226">
        <v>1.76</v>
      </c>
      <c r="I94" s="227"/>
      <c r="J94" s="223"/>
      <c r="K94" s="223"/>
      <c r="L94" s="228"/>
      <c r="M94" s="229"/>
      <c r="N94" s="230"/>
      <c r="O94" s="230"/>
      <c r="P94" s="230"/>
      <c r="Q94" s="230"/>
      <c r="R94" s="230"/>
      <c r="S94" s="230"/>
      <c r="T94" s="231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32" t="s">
        <v>139</v>
      </c>
      <c r="AU94" s="232" t="s">
        <v>80</v>
      </c>
      <c r="AV94" s="13" t="s">
        <v>80</v>
      </c>
      <c r="AW94" s="13" t="s">
        <v>31</v>
      </c>
      <c r="AX94" s="13" t="s">
        <v>69</v>
      </c>
      <c r="AY94" s="232" t="s">
        <v>122</v>
      </c>
    </row>
    <row r="95" s="13" customFormat="1">
      <c r="A95" s="13"/>
      <c r="B95" s="222"/>
      <c r="C95" s="223"/>
      <c r="D95" s="217" t="s">
        <v>139</v>
      </c>
      <c r="E95" s="224" t="s">
        <v>19</v>
      </c>
      <c r="F95" s="225" t="s">
        <v>141</v>
      </c>
      <c r="G95" s="223"/>
      <c r="H95" s="226">
        <v>0.90000000000000002</v>
      </c>
      <c r="I95" s="227"/>
      <c r="J95" s="223"/>
      <c r="K95" s="223"/>
      <c r="L95" s="228"/>
      <c r="M95" s="229"/>
      <c r="N95" s="230"/>
      <c r="O95" s="230"/>
      <c r="P95" s="230"/>
      <c r="Q95" s="230"/>
      <c r="R95" s="230"/>
      <c r="S95" s="230"/>
      <c r="T95" s="231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32" t="s">
        <v>139</v>
      </c>
      <c r="AU95" s="232" t="s">
        <v>80</v>
      </c>
      <c r="AV95" s="13" t="s">
        <v>80</v>
      </c>
      <c r="AW95" s="13" t="s">
        <v>31</v>
      </c>
      <c r="AX95" s="13" t="s">
        <v>69</v>
      </c>
      <c r="AY95" s="232" t="s">
        <v>122</v>
      </c>
    </row>
    <row r="96" s="14" customFormat="1">
      <c r="A96" s="14"/>
      <c r="B96" s="233"/>
      <c r="C96" s="234"/>
      <c r="D96" s="217" t="s">
        <v>139</v>
      </c>
      <c r="E96" s="235" t="s">
        <v>19</v>
      </c>
      <c r="F96" s="236" t="s">
        <v>142</v>
      </c>
      <c r="G96" s="234"/>
      <c r="H96" s="237">
        <v>2.6600000000000001</v>
      </c>
      <c r="I96" s="238"/>
      <c r="J96" s="234"/>
      <c r="K96" s="234"/>
      <c r="L96" s="239"/>
      <c r="M96" s="240"/>
      <c r="N96" s="241"/>
      <c r="O96" s="241"/>
      <c r="P96" s="241"/>
      <c r="Q96" s="241"/>
      <c r="R96" s="241"/>
      <c r="S96" s="241"/>
      <c r="T96" s="242"/>
      <c r="U96" s="14"/>
      <c r="V96" s="14"/>
      <c r="W96" s="14"/>
      <c r="X96" s="14"/>
      <c r="Y96" s="14"/>
      <c r="Z96" s="14"/>
      <c r="AA96" s="14"/>
      <c r="AB96" s="14"/>
      <c r="AC96" s="14"/>
      <c r="AD96" s="14"/>
      <c r="AE96" s="14"/>
      <c r="AT96" s="243" t="s">
        <v>139</v>
      </c>
      <c r="AU96" s="243" t="s">
        <v>80</v>
      </c>
      <c r="AV96" s="14" t="s">
        <v>129</v>
      </c>
      <c r="AW96" s="14" t="s">
        <v>4</v>
      </c>
      <c r="AX96" s="14" t="s">
        <v>77</v>
      </c>
      <c r="AY96" s="243" t="s">
        <v>122</v>
      </c>
    </row>
    <row r="97" s="2" customFormat="1">
      <c r="A97" s="38"/>
      <c r="B97" s="39"/>
      <c r="C97" s="204" t="s">
        <v>143</v>
      </c>
      <c r="D97" s="204" t="s">
        <v>124</v>
      </c>
      <c r="E97" s="205" t="s">
        <v>144</v>
      </c>
      <c r="F97" s="206" t="s">
        <v>145</v>
      </c>
      <c r="G97" s="207" t="s">
        <v>146</v>
      </c>
      <c r="H97" s="208">
        <v>3</v>
      </c>
      <c r="I97" s="209"/>
      <c r="J97" s="210">
        <f>ROUND(I97*H97,2)</f>
        <v>0</v>
      </c>
      <c r="K97" s="206" t="s">
        <v>128</v>
      </c>
      <c r="L97" s="44"/>
      <c r="M97" s="211" t="s">
        <v>19</v>
      </c>
      <c r="N97" s="212" t="s">
        <v>40</v>
      </c>
      <c r="O97" s="84"/>
      <c r="P97" s="213">
        <f>O97*H97</f>
        <v>0</v>
      </c>
      <c r="Q97" s="213">
        <v>0</v>
      </c>
      <c r="R97" s="213">
        <f>Q97*H97</f>
        <v>0</v>
      </c>
      <c r="S97" s="213">
        <v>0</v>
      </c>
      <c r="T97" s="214">
        <f>S97*H97</f>
        <v>0</v>
      </c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R97" s="215" t="s">
        <v>129</v>
      </c>
      <c r="AT97" s="215" t="s">
        <v>124</v>
      </c>
      <c r="AU97" s="215" t="s">
        <v>80</v>
      </c>
      <c r="AY97" s="17" t="s">
        <v>122</v>
      </c>
      <c r="BE97" s="216">
        <f>IF(N97="základní",J97,0)</f>
        <v>0</v>
      </c>
      <c r="BF97" s="216">
        <f>IF(N97="snížená",J97,0)</f>
        <v>0</v>
      </c>
      <c r="BG97" s="216">
        <f>IF(N97="zákl. přenesená",J97,0)</f>
        <v>0</v>
      </c>
      <c r="BH97" s="216">
        <f>IF(N97="sníž. přenesená",J97,0)</f>
        <v>0</v>
      </c>
      <c r="BI97" s="216">
        <f>IF(N97="nulová",J97,0)</f>
        <v>0</v>
      </c>
      <c r="BJ97" s="17" t="s">
        <v>77</v>
      </c>
      <c r="BK97" s="216">
        <f>ROUND(I97*H97,2)</f>
        <v>0</v>
      </c>
      <c r="BL97" s="17" t="s">
        <v>129</v>
      </c>
      <c r="BM97" s="215" t="s">
        <v>147</v>
      </c>
    </row>
    <row r="98" s="2" customFormat="1">
      <c r="A98" s="38"/>
      <c r="B98" s="39"/>
      <c r="C98" s="40"/>
      <c r="D98" s="217" t="s">
        <v>131</v>
      </c>
      <c r="E98" s="40"/>
      <c r="F98" s="218" t="s">
        <v>148</v>
      </c>
      <c r="G98" s="40"/>
      <c r="H98" s="40"/>
      <c r="I98" s="219"/>
      <c r="J98" s="40"/>
      <c r="K98" s="40"/>
      <c r="L98" s="44"/>
      <c r="M98" s="220"/>
      <c r="N98" s="221"/>
      <c r="O98" s="84"/>
      <c r="P98" s="84"/>
      <c r="Q98" s="84"/>
      <c r="R98" s="84"/>
      <c r="S98" s="84"/>
      <c r="T98" s="85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T98" s="17" t="s">
        <v>131</v>
      </c>
      <c r="AU98" s="17" t="s">
        <v>80</v>
      </c>
    </row>
    <row r="99" s="2" customFormat="1" ht="16.5" customHeight="1">
      <c r="A99" s="38"/>
      <c r="B99" s="39"/>
      <c r="C99" s="204" t="s">
        <v>129</v>
      </c>
      <c r="D99" s="204" t="s">
        <v>124</v>
      </c>
      <c r="E99" s="205" t="s">
        <v>149</v>
      </c>
      <c r="F99" s="206" t="s">
        <v>150</v>
      </c>
      <c r="G99" s="207" t="s">
        <v>146</v>
      </c>
      <c r="H99" s="208">
        <v>3</v>
      </c>
      <c r="I99" s="209"/>
      <c r="J99" s="210">
        <f>ROUND(I99*H99,2)</f>
        <v>0</v>
      </c>
      <c r="K99" s="206" t="s">
        <v>128</v>
      </c>
      <c r="L99" s="44"/>
      <c r="M99" s="211" t="s">
        <v>19</v>
      </c>
      <c r="N99" s="212" t="s">
        <v>40</v>
      </c>
      <c r="O99" s="84"/>
      <c r="P99" s="213">
        <f>O99*H99</f>
        <v>0</v>
      </c>
      <c r="Q99" s="213">
        <v>0</v>
      </c>
      <c r="R99" s="213">
        <f>Q99*H99</f>
        <v>0</v>
      </c>
      <c r="S99" s="213">
        <v>0</v>
      </c>
      <c r="T99" s="214">
        <f>S99*H99</f>
        <v>0</v>
      </c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R99" s="215" t="s">
        <v>129</v>
      </c>
      <c r="AT99" s="215" t="s">
        <v>124</v>
      </c>
      <c r="AU99" s="215" t="s">
        <v>80</v>
      </c>
      <c r="AY99" s="17" t="s">
        <v>122</v>
      </c>
      <c r="BE99" s="216">
        <f>IF(N99="základní",J99,0)</f>
        <v>0</v>
      </c>
      <c r="BF99" s="216">
        <f>IF(N99="snížená",J99,0)</f>
        <v>0</v>
      </c>
      <c r="BG99" s="216">
        <f>IF(N99="zákl. přenesená",J99,0)</f>
        <v>0</v>
      </c>
      <c r="BH99" s="216">
        <f>IF(N99="sníž. přenesená",J99,0)</f>
        <v>0</v>
      </c>
      <c r="BI99" s="216">
        <f>IF(N99="nulová",J99,0)</f>
        <v>0</v>
      </c>
      <c r="BJ99" s="17" t="s">
        <v>77</v>
      </c>
      <c r="BK99" s="216">
        <f>ROUND(I99*H99,2)</f>
        <v>0</v>
      </c>
      <c r="BL99" s="17" t="s">
        <v>129</v>
      </c>
      <c r="BM99" s="215" t="s">
        <v>151</v>
      </c>
    </row>
    <row r="100" s="2" customFormat="1">
      <c r="A100" s="38"/>
      <c r="B100" s="39"/>
      <c r="C100" s="40"/>
      <c r="D100" s="217" t="s">
        <v>131</v>
      </c>
      <c r="E100" s="40"/>
      <c r="F100" s="218" t="s">
        <v>152</v>
      </c>
      <c r="G100" s="40"/>
      <c r="H100" s="40"/>
      <c r="I100" s="219"/>
      <c r="J100" s="40"/>
      <c r="K100" s="40"/>
      <c r="L100" s="44"/>
      <c r="M100" s="220"/>
      <c r="N100" s="221"/>
      <c r="O100" s="84"/>
      <c r="P100" s="84"/>
      <c r="Q100" s="84"/>
      <c r="R100" s="84"/>
      <c r="S100" s="84"/>
      <c r="T100" s="85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T100" s="17" t="s">
        <v>131</v>
      </c>
      <c r="AU100" s="17" t="s">
        <v>80</v>
      </c>
    </row>
    <row r="101" s="2" customFormat="1">
      <c r="A101" s="38"/>
      <c r="B101" s="39"/>
      <c r="C101" s="204" t="s">
        <v>153</v>
      </c>
      <c r="D101" s="204" t="s">
        <v>124</v>
      </c>
      <c r="E101" s="205" t="s">
        <v>154</v>
      </c>
      <c r="F101" s="206" t="s">
        <v>155</v>
      </c>
      <c r="G101" s="207" t="s">
        <v>127</v>
      </c>
      <c r="H101" s="208">
        <v>2574</v>
      </c>
      <c r="I101" s="209"/>
      <c r="J101" s="210">
        <f>ROUND(I101*H101,2)</f>
        <v>0</v>
      </c>
      <c r="K101" s="206" t="s">
        <v>128</v>
      </c>
      <c r="L101" s="44"/>
      <c r="M101" s="211" t="s">
        <v>19</v>
      </c>
      <c r="N101" s="212" t="s">
        <v>40</v>
      </c>
      <c r="O101" s="84"/>
      <c r="P101" s="213">
        <f>O101*H101</f>
        <v>0</v>
      </c>
      <c r="Q101" s="213">
        <v>0</v>
      </c>
      <c r="R101" s="213">
        <f>Q101*H101</f>
        <v>0</v>
      </c>
      <c r="S101" s="213">
        <v>0.098000000000000004</v>
      </c>
      <c r="T101" s="214">
        <f>S101*H101</f>
        <v>252.25200000000001</v>
      </c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R101" s="215" t="s">
        <v>129</v>
      </c>
      <c r="AT101" s="215" t="s">
        <v>124</v>
      </c>
      <c r="AU101" s="215" t="s">
        <v>80</v>
      </c>
      <c r="AY101" s="17" t="s">
        <v>122</v>
      </c>
      <c r="BE101" s="216">
        <f>IF(N101="základní",J101,0)</f>
        <v>0</v>
      </c>
      <c r="BF101" s="216">
        <f>IF(N101="snížená",J101,0)</f>
        <v>0</v>
      </c>
      <c r="BG101" s="216">
        <f>IF(N101="zákl. přenesená",J101,0)</f>
        <v>0</v>
      </c>
      <c r="BH101" s="216">
        <f>IF(N101="sníž. přenesená",J101,0)</f>
        <v>0</v>
      </c>
      <c r="BI101" s="216">
        <f>IF(N101="nulová",J101,0)</f>
        <v>0</v>
      </c>
      <c r="BJ101" s="17" t="s">
        <v>77</v>
      </c>
      <c r="BK101" s="216">
        <f>ROUND(I101*H101,2)</f>
        <v>0</v>
      </c>
      <c r="BL101" s="17" t="s">
        <v>129</v>
      </c>
      <c r="BM101" s="215" t="s">
        <v>156</v>
      </c>
    </row>
    <row r="102" s="2" customFormat="1">
      <c r="A102" s="38"/>
      <c r="B102" s="39"/>
      <c r="C102" s="40"/>
      <c r="D102" s="217" t="s">
        <v>131</v>
      </c>
      <c r="E102" s="40"/>
      <c r="F102" s="218" t="s">
        <v>157</v>
      </c>
      <c r="G102" s="40"/>
      <c r="H102" s="40"/>
      <c r="I102" s="219"/>
      <c r="J102" s="40"/>
      <c r="K102" s="40"/>
      <c r="L102" s="44"/>
      <c r="M102" s="220"/>
      <c r="N102" s="221"/>
      <c r="O102" s="84"/>
      <c r="P102" s="84"/>
      <c r="Q102" s="84"/>
      <c r="R102" s="84"/>
      <c r="S102" s="84"/>
      <c r="T102" s="85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T102" s="17" t="s">
        <v>131</v>
      </c>
      <c r="AU102" s="17" t="s">
        <v>80</v>
      </c>
    </row>
    <row r="103" s="13" customFormat="1">
      <c r="A103" s="13"/>
      <c r="B103" s="222"/>
      <c r="C103" s="223"/>
      <c r="D103" s="217" t="s">
        <v>139</v>
      </c>
      <c r="E103" s="224" t="s">
        <v>19</v>
      </c>
      <c r="F103" s="225" t="s">
        <v>158</v>
      </c>
      <c r="G103" s="223"/>
      <c r="H103" s="226">
        <v>2574</v>
      </c>
      <c r="I103" s="227"/>
      <c r="J103" s="223"/>
      <c r="K103" s="223"/>
      <c r="L103" s="228"/>
      <c r="M103" s="229"/>
      <c r="N103" s="230"/>
      <c r="O103" s="230"/>
      <c r="P103" s="230"/>
      <c r="Q103" s="230"/>
      <c r="R103" s="230"/>
      <c r="S103" s="230"/>
      <c r="T103" s="231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32" t="s">
        <v>139</v>
      </c>
      <c r="AU103" s="232" t="s">
        <v>80</v>
      </c>
      <c r="AV103" s="13" t="s">
        <v>80</v>
      </c>
      <c r="AW103" s="13" t="s">
        <v>31</v>
      </c>
      <c r="AX103" s="13" t="s">
        <v>77</v>
      </c>
      <c r="AY103" s="232" t="s">
        <v>122</v>
      </c>
    </row>
    <row r="104" s="2" customFormat="1">
      <c r="A104" s="38"/>
      <c r="B104" s="39"/>
      <c r="C104" s="204" t="s">
        <v>159</v>
      </c>
      <c r="D104" s="204" t="s">
        <v>124</v>
      </c>
      <c r="E104" s="205" t="s">
        <v>160</v>
      </c>
      <c r="F104" s="206" t="s">
        <v>161</v>
      </c>
      <c r="G104" s="207" t="s">
        <v>162</v>
      </c>
      <c r="H104" s="208">
        <v>8</v>
      </c>
      <c r="I104" s="209"/>
      <c r="J104" s="210">
        <f>ROUND(I104*H104,2)</f>
        <v>0</v>
      </c>
      <c r="K104" s="206" t="s">
        <v>128</v>
      </c>
      <c r="L104" s="44"/>
      <c r="M104" s="211" t="s">
        <v>19</v>
      </c>
      <c r="N104" s="212" t="s">
        <v>40</v>
      </c>
      <c r="O104" s="84"/>
      <c r="P104" s="213">
        <f>O104*H104</f>
        <v>0</v>
      </c>
      <c r="Q104" s="213">
        <v>0.0086800000000000002</v>
      </c>
      <c r="R104" s="213">
        <f>Q104*H104</f>
        <v>0.069440000000000002</v>
      </c>
      <c r="S104" s="213">
        <v>0</v>
      </c>
      <c r="T104" s="214">
        <f>S104*H104</f>
        <v>0</v>
      </c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R104" s="215" t="s">
        <v>129</v>
      </c>
      <c r="AT104" s="215" t="s">
        <v>124</v>
      </c>
      <c r="AU104" s="215" t="s">
        <v>80</v>
      </c>
      <c r="AY104" s="17" t="s">
        <v>122</v>
      </c>
      <c r="BE104" s="216">
        <f>IF(N104="základní",J104,0)</f>
        <v>0</v>
      </c>
      <c r="BF104" s="216">
        <f>IF(N104="snížená",J104,0)</f>
        <v>0</v>
      </c>
      <c r="BG104" s="216">
        <f>IF(N104="zákl. přenesená",J104,0)</f>
        <v>0</v>
      </c>
      <c r="BH104" s="216">
        <f>IF(N104="sníž. přenesená",J104,0)</f>
        <v>0</v>
      </c>
      <c r="BI104" s="216">
        <f>IF(N104="nulová",J104,0)</f>
        <v>0</v>
      </c>
      <c r="BJ104" s="17" t="s">
        <v>77</v>
      </c>
      <c r="BK104" s="216">
        <f>ROUND(I104*H104,2)</f>
        <v>0</v>
      </c>
      <c r="BL104" s="17" t="s">
        <v>129</v>
      </c>
      <c r="BM104" s="215" t="s">
        <v>163</v>
      </c>
    </row>
    <row r="105" s="2" customFormat="1">
      <c r="A105" s="38"/>
      <c r="B105" s="39"/>
      <c r="C105" s="40"/>
      <c r="D105" s="217" t="s">
        <v>131</v>
      </c>
      <c r="E105" s="40"/>
      <c r="F105" s="218" t="s">
        <v>164</v>
      </c>
      <c r="G105" s="40"/>
      <c r="H105" s="40"/>
      <c r="I105" s="219"/>
      <c r="J105" s="40"/>
      <c r="K105" s="40"/>
      <c r="L105" s="44"/>
      <c r="M105" s="220"/>
      <c r="N105" s="221"/>
      <c r="O105" s="84"/>
      <c r="P105" s="84"/>
      <c r="Q105" s="84"/>
      <c r="R105" s="84"/>
      <c r="S105" s="84"/>
      <c r="T105" s="85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T105" s="17" t="s">
        <v>131</v>
      </c>
      <c r="AU105" s="17" t="s">
        <v>80</v>
      </c>
    </row>
    <row r="106" s="13" customFormat="1">
      <c r="A106" s="13"/>
      <c r="B106" s="222"/>
      <c r="C106" s="223"/>
      <c r="D106" s="217" t="s">
        <v>139</v>
      </c>
      <c r="E106" s="224" t="s">
        <v>19</v>
      </c>
      <c r="F106" s="225" t="s">
        <v>165</v>
      </c>
      <c r="G106" s="223"/>
      <c r="H106" s="226">
        <v>8</v>
      </c>
      <c r="I106" s="227"/>
      <c r="J106" s="223"/>
      <c r="K106" s="223"/>
      <c r="L106" s="228"/>
      <c r="M106" s="229"/>
      <c r="N106" s="230"/>
      <c r="O106" s="230"/>
      <c r="P106" s="230"/>
      <c r="Q106" s="230"/>
      <c r="R106" s="230"/>
      <c r="S106" s="230"/>
      <c r="T106" s="231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32" t="s">
        <v>139</v>
      </c>
      <c r="AU106" s="232" t="s">
        <v>80</v>
      </c>
      <c r="AV106" s="13" t="s">
        <v>80</v>
      </c>
      <c r="AW106" s="13" t="s">
        <v>31</v>
      </c>
      <c r="AX106" s="13" t="s">
        <v>77</v>
      </c>
      <c r="AY106" s="232" t="s">
        <v>122</v>
      </c>
    </row>
    <row r="107" s="2" customFormat="1">
      <c r="A107" s="38"/>
      <c r="B107" s="39"/>
      <c r="C107" s="204" t="s">
        <v>166</v>
      </c>
      <c r="D107" s="204" t="s">
        <v>124</v>
      </c>
      <c r="E107" s="205" t="s">
        <v>167</v>
      </c>
      <c r="F107" s="206" t="s">
        <v>168</v>
      </c>
      <c r="G107" s="207" t="s">
        <v>127</v>
      </c>
      <c r="H107" s="208">
        <v>693.89999999999998</v>
      </c>
      <c r="I107" s="209"/>
      <c r="J107" s="210">
        <f>ROUND(I107*H107,2)</f>
        <v>0</v>
      </c>
      <c r="K107" s="206" t="s">
        <v>128</v>
      </c>
      <c r="L107" s="44"/>
      <c r="M107" s="211" t="s">
        <v>19</v>
      </c>
      <c r="N107" s="212" t="s">
        <v>40</v>
      </c>
      <c r="O107" s="84"/>
      <c r="P107" s="213">
        <f>O107*H107</f>
        <v>0</v>
      </c>
      <c r="Q107" s="213">
        <v>0</v>
      </c>
      <c r="R107" s="213">
        <f>Q107*H107</f>
        <v>0</v>
      </c>
      <c r="S107" s="213">
        <v>0</v>
      </c>
      <c r="T107" s="214">
        <f>S107*H107</f>
        <v>0</v>
      </c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R107" s="215" t="s">
        <v>129</v>
      </c>
      <c r="AT107" s="215" t="s">
        <v>124</v>
      </c>
      <c r="AU107" s="215" t="s">
        <v>80</v>
      </c>
      <c r="AY107" s="17" t="s">
        <v>122</v>
      </c>
      <c r="BE107" s="216">
        <f>IF(N107="základní",J107,0)</f>
        <v>0</v>
      </c>
      <c r="BF107" s="216">
        <f>IF(N107="snížená",J107,0)</f>
        <v>0</v>
      </c>
      <c r="BG107" s="216">
        <f>IF(N107="zákl. přenesená",J107,0)</f>
        <v>0</v>
      </c>
      <c r="BH107" s="216">
        <f>IF(N107="sníž. přenesená",J107,0)</f>
        <v>0</v>
      </c>
      <c r="BI107" s="216">
        <f>IF(N107="nulová",J107,0)</f>
        <v>0</v>
      </c>
      <c r="BJ107" s="17" t="s">
        <v>77</v>
      </c>
      <c r="BK107" s="216">
        <f>ROUND(I107*H107,2)</f>
        <v>0</v>
      </c>
      <c r="BL107" s="17" t="s">
        <v>129</v>
      </c>
      <c r="BM107" s="215" t="s">
        <v>169</v>
      </c>
    </row>
    <row r="108" s="2" customFormat="1">
      <c r="A108" s="38"/>
      <c r="B108" s="39"/>
      <c r="C108" s="40"/>
      <c r="D108" s="217" t="s">
        <v>131</v>
      </c>
      <c r="E108" s="40"/>
      <c r="F108" s="218" t="s">
        <v>170</v>
      </c>
      <c r="G108" s="40"/>
      <c r="H108" s="40"/>
      <c r="I108" s="219"/>
      <c r="J108" s="40"/>
      <c r="K108" s="40"/>
      <c r="L108" s="44"/>
      <c r="M108" s="220"/>
      <c r="N108" s="221"/>
      <c r="O108" s="84"/>
      <c r="P108" s="84"/>
      <c r="Q108" s="84"/>
      <c r="R108" s="84"/>
      <c r="S108" s="84"/>
      <c r="T108" s="85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T108" s="17" t="s">
        <v>131</v>
      </c>
      <c r="AU108" s="17" t="s">
        <v>80</v>
      </c>
    </row>
    <row r="109" s="13" customFormat="1">
      <c r="A109" s="13"/>
      <c r="B109" s="222"/>
      <c r="C109" s="223"/>
      <c r="D109" s="217" t="s">
        <v>139</v>
      </c>
      <c r="E109" s="224" t="s">
        <v>19</v>
      </c>
      <c r="F109" s="225" t="s">
        <v>171</v>
      </c>
      <c r="G109" s="223"/>
      <c r="H109" s="226">
        <v>614.70000000000005</v>
      </c>
      <c r="I109" s="227"/>
      <c r="J109" s="223"/>
      <c r="K109" s="223"/>
      <c r="L109" s="228"/>
      <c r="M109" s="229"/>
      <c r="N109" s="230"/>
      <c r="O109" s="230"/>
      <c r="P109" s="230"/>
      <c r="Q109" s="230"/>
      <c r="R109" s="230"/>
      <c r="S109" s="230"/>
      <c r="T109" s="231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32" t="s">
        <v>139</v>
      </c>
      <c r="AU109" s="232" t="s">
        <v>80</v>
      </c>
      <c r="AV109" s="13" t="s">
        <v>80</v>
      </c>
      <c r="AW109" s="13" t="s">
        <v>31</v>
      </c>
      <c r="AX109" s="13" t="s">
        <v>69</v>
      </c>
      <c r="AY109" s="232" t="s">
        <v>122</v>
      </c>
    </row>
    <row r="110" s="13" customFormat="1">
      <c r="A110" s="13"/>
      <c r="B110" s="222"/>
      <c r="C110" s="223"/>
      <c r="D110" s="217" t="s">
        <v>139</v>
      </c>
      <c r="E110" s="224" t="s">
        <v>19</v>
      </c>
      <c r="F110" s="225" t="s">
        <v>172</v>
      </c>
      <c r="G110" s="223"/>
      <c r="H110" s="226">
        <v>79.200000000000003</v>
      </c>
      <c r="I110" s="227"/>
      <c r="J110" s="223"/>
      <c r="K110" s="223"/>
      <c r="L110" s="228"/>
      <c r="M110" s="229"/>
      <c r="N110" s="230"/>
      <c r="O110" s="230"/>
      <c r="P110" s="230"/>
      <c r="Q110" s="230"/>
      <c r="R110" s="230"/>
      <c r="S110" s="230"/>
      <c r="T110" s="231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32" t="s">
        <v>139</v>
      </c>
      <c r="AU110" s="232" t="s">
        <v>80</v>
      </c>
      <c r="AV110" s="13" t="s">
        <v>80</v>
      </c>
      <c r="AW110" s="13" t="s">
        <v>31</v>
      </c>
      <c r="AX110" s="13" t="s">
        <v>69</v>
      </c>
      <c r="AY110" s="232" t="s">
        <v>122</v>
      </c>
    </row>
    <row r="111" s="14" customFormat="1">
      <c r="A111" s="14"/>
      <c r="B111" s="233"/>
      <c r="C111" s="234"/>
      <c r="D111" s="217" t="s">
        <v>139</v>
      </c>
      <c r="E111" s="235" t="s">
        <v>19</v>
      </c>
      <c r="F111" s="236" t="s">
        <v>142</v>
      </c>
      <c r="G111" s="234"/>
      <c r="H111" s="237">
        <v>693.90000000000009</v>
      </c>
      <c r="I111" s="238"/>
      <c r="J111" s="234"/>
      <c r="K111" s="234"/>
      <c r="L111" s="239"/>
      <c r="M111" s="240"/>
      <c r="N111" s="241"/>
      <c r="O111" s="241"/>
      <c r="P111" s="241"/>
      <c r="Q111" s="241"/>
      <c r="R111" s="241"/>
      <c r="S111" s="241"/>
      <c r="T111" s="242"/>
      <c r="U111" s="14"/>
      <c r="V111" s="14"/>
      <c r="W111" s="14"/>
      <c r="X111" s="14"/>
      <c r="Y111" s="14"/>
      <c r="Z111" s="14"/>
      <c r="AA111" s="14"/>
      <c r="AB111" s="14"/>
      <c r="AC111" s="14"/>
      <c r="AD111" s="14"/>
      <c r="AE111" s="14"/>
      <c r="AT111" s="243" t="s">
        <v>139</v>
      </c>
      <c r="AU111" s="243" t="s">
        <v>80</v>
      </c>
      <c r="AV111" s="14" t="s">
        <v>129</v>
      </c>
      <c r="AW111" s="14" t="s">
        <v>4</v>
      </c>
      <c r="AX111" s="14" t="s">
        <v>77</v>
      </c>
      <c r="AY111" s="243" t="s">
        <v>122</v>
      </c>
    </row>
    <row r="112" s="2" customFormat="1">
      <c r="A112" s="38"/>
      <c r="B112" s="39"/>
      <c r="C112" s="204" t="s">
        <v>173</v>
      </c>
      <c r="D112" s="204" t="s">
        <v>124</v>
      </c>
      <c r="E112" s="205" t="s">
        <v>174</v>
      </c>
      <c r="F112" s="206" t="s">
        <v>175</v>
      </c>
      <c r="G112" s="207" t="s">
        <v>135</v>
      </c>
      <c r="H112" s="208">
        <v>1192</v>
      </c>
      <c r="I112" s="209"/>
      <c r="J112" s="210">
        <f>ROUND(I112*H112,2)</f>
        <v>0</v>
      </c>
      <c r="K112" s="206" t="s">
        <v>128</v>
      </c>
      <c r="L112" s="44"/>
      <c r="M112" s="211" t="s">
        <v>19</v>
      </c>
      <c r="N112" s="212" t="s">
        <v>40</v>
      </c>
      <c r="O112" s="84"/>
      <c r="P112" s="213">
        <f>O112*H112</f>
        <v>0</v>
      </c>
      <c r="Q112" s="213">
        <v>0</v>
      </c>
      <c r="R112" s="213">
        <f>Q112*H112</f>
        <v>0</v>
      </c>
      <c r="S112" s="213">
        <v>0</v>
      </c>
      <c r="T112" s="214">
        <f>S112*H112</f>
        <v>0</v>
      </c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R112" s="215" t="s">
        <v>129</v>
      </c>
      <c r="AT112" s="215" t="s">
        <v>124</v>
      </c>
      <c r="AU112" s="215" t="s">
        <v>80</v>
      </c>
      <c r="AY112" s="17" t="s">
        <v>122</v>
      </c>
      <c r="BE112" s="216">
        <f>IF(N112="základní",J112,0)</f>
        <v>0</v>
      </c>
      <c r="BF112" s="216">
        <f>IF(N112="snížená",J112,0)</f>
        <v>0</v>
      </c>
      <c r="BG112" s="216">
        <f>IF(N112="zákl. přenesená",J112,0)</f>
        <v>0</v>
      </c>
      <c r="BH112" s="216">
        <f>IF(N112="sníž. přenesená",J112,0)</f>
        <v>0</v>
      </c>
      <c r="BI112" s="216">
        <f>IF(N112="nulová",J112,0)</f>
        <v>0</v>
      </c>
      <c r="BJ112" s="17" t="s">
        <v>77</v>
      </c>
      <c r="BK112" s="216">
        <f>ROUND(I112*H112,2)</f>
        <v>0</v>
      </c>
      <c r="BL112" s="17" t="s">
        <v>129</v>
      </c>
      <c r="BM112" s="215" t="s">
        <v>176</v>
      </c>
    </row>
    <row r="113" s="2" customFormat="1">
      <c r="A113" s="38"/>
      <c r="B113" s="39"/>
      <c r="C113" s="40"/>
      <c r="D113" s="217" t="s">
        <v>131</v>
      </c>
      <c r="E113" s="40"/>
      <c r="F113" s="218" t="s">
        <v>177</v>
      </c>
      <c r="G113" s="40"/>
      <c r="H113" s="40"/>
      <c r="I113" s="219"/>
      <c r="J113" s="40"/>
      <c r="K113" s="40"/>
      <c r="L113" s="44"/>
      <c r="M113" s="220"/>
      <c r="N113" s="221"/>
      <c r="O113" s="84"/>
      <c r="P113" s="84"/>
      <c r="Q113" s="84"/>
      <c r="R113" s="84"/>
      <c r="S113" s="84"/>
      <c r="T113" s="85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T113" s="17" t="s">
        <v>131</v>
      </c>
      <c r="AU113" s="17" t="s">
        <v>80</v>
      </c>
    </row>
    <row r="114" s="13" customFormat="1">
      <c r="A114" s="13"/>
      <c r="B114" s="222"/>
      <c r="C114" s="223"/>
      <c r="D114" s="217" t="s">
        <v>139</v>
      </c>
      <c r="E114" s="224" t="s">
        <v>19</v>
      </c>
      <c r="F114" s="225" t="s">
        <v>178</v>
      </c>
      <c r="G114" s="223"/>
      <c r="H114" s="226">
        <v>1192</v>
      </c>
      <c r="I114" s="227"/>
      <c r="J114" s="223"/>
      <c r="K114" s="223"/>
      <c r="L114" s="228"/>
      <c r="M114" s="229"/>
      <c r="N114" s="230"/>
      <c r="O114" s="230"/>
      <c r="P114" s="230"/>
      <c r="Q114" s="230"/>
      <c r="R114" s="230"/>
      <c r="S114" s="230"/>
      <c r="T114" s="231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32" t="s">
        <v>139</v>
      </c>
      <c r="AU114" s="232" t="s">
        <v>80</v>
      </c>
      <c r="AV114" s="13" t="s">
        <v>80</v>
      </c>
      <c r="AW114" s="13" t="s">
        <v>31</v>
      </c>
      <c r="AX114" s="13" t="s">
        <v>69</v>
      </c>
      <c r="AY114" s="232" t="s">
        <v>122</v>
      </c>
    </row>
    <row r="115" s="14" customFormat="1">
      <c r="A115" s="14"/>
      <c r="B115" s="233"/>
      <c r="C115" s="234"/>
      <c r="D115" s="217" t="s">
        <v>139</v>
      </c>
      <c r="E115" s="235" t="s">
        <v>19</v>
      </c>
      <c r="F115" s="236" t="s">
        <v>142</v>
      </c>
      <c r="G115" s="234"/>
      <c r="H115" s="237">
        <v>1192</v>
      </c>
      <c r="I115" s="238"/>
      <c r="J115" s="234"/>
      <c r="K115" s="234"/>
      <c r="L115" s="239"/>
      <c r="M115" s="240"/>
      <c r="N115" s="241"/>
      <c r="O115" s="241"/>
      <c r="P115" s="241"/>
      <c r="Q115" s="241"/>
      <c r="R115" s="241"/>
      <c r="S115" s="241"/>
      <c r="T115" s="242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243" t="s">
        <v>139</v>
      </c>
      <c r="AU115" s="243" t="s">
        <v>80</v>
      </c>
      <c r="AV115" s="14" t="s">
        <v>129</v>
      </c>
      <c r="AW115" s="14" t="s">
        <v>4</v>
      </c>
      <c r="AX115" s="14" t="s">
        <v>77</v>
      </c>
      <c r="AY115" s="243" t="s">
        <v>122</v>
      </c>
    </row>
    <row r="116" s="2" customFormat="1" ht="33" customHeight="1">
      <c r="A116" s="38"/>
      <c r="B116" s="39"/>
      <c r="C116" s="204" t="s">
        <v>179</v>
      </c>
      <c r="D116" s="204" t="s">
        <v>124</v>
      </c>
      <c r="E116" s="205" t="s">
        <v>180</v>
      </c>
      <c r="F116" s="206" t="s">
        <v>181</v>
      </c>
      <c r="G116" s="207" t="s">
        <v>135</v>
      </c>
      <c r="H116" s="208">
        <v>1.5</v>
      </c>
      <c r="I116" s="209"/>
      <c r="J116" s="210">
        <f>ROUND(I116*H116,2)</f>
        <v>0</v>
      </c>
      <c r="K116" s="206" t="s">
        <v>128</v>
      </c>
      <c r="L116" s="44"/>
      <c r="M116" s="211" t="s">
        <v>19</v>
      </c>
      <c r="N116" s="212" t="s">
        <v>40</v>
      </c>
      <c r="O116" s="84"/>
      <c r="P116" s="213">
        <f>O116*H116</f>
        <v>0</v>
      </c>
      <c r="Q116" s="213">
        <v>0</v>
      </c>
      <c r="R116" s="213">
        <f>Q116*H116</f>
        <v>0</v>
      </c>
      <c r="S116" s="213">
        <v>0</v>
      </c>
      <c r="T116" s="214">
        <f>S116*H116</f>
        <v>0</v>
      </c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R116" s="215" t="s">
        <v>129</v>
      </c>
      <c r="AT116" s="215" t="s">
        <v>124</v>
      </c>
      <c r="AU116" s="215" t="s">
        <v>80</v>
      </c>
      <c r="AY116" s="17" t="s">
        <v>122</v>
      </c>
      <c r="BE116" s="216">
        <f>IF(N116="základní",J116,0)</f>
        <v>0</v>
      </c>
      <c r="BF116" s="216">
        <f>IF(N116="snížená",J116,0)</f>
        <v>0</v>
      </c>
      <c r="BG116" s="216">
        <f>IF(N116="zákl. přenesená",J116,0)</f>
        <v>0</v>
      </c>
      <c r="BH116" s="216">
        <f>IF(N116="sníž. přenesená",J116,0)</f>
        <v>0</v>
      </c>
      <c r="BI116" s="216">
        <f>IF(N116="nulová",J116,0)</f>
        <v>0</v>
      </c>
      <c r="BJ116" s="17" t="s">
        <v>77</v>
      </c>
      <c r="BK116" s="216">
        <f>ROUND(I116*H116,2)</f>
        <v>0</v>
      </c>
      <c r="BL116" s="17" t="s">
        <v>129</v>
      </c>
      <c r="BM116" s="215" t="s">
        <v>182</v>
      </c>
    </row>
    <row r="117" s="2" customFormat="1">
      <c r="A117" s="38"/>
      <c r="B117" s="39"/>
      <c r="C117" s="40"/>
      <c r="D117" s="217" t="s">
        <v>131</v>
      </c>
      <c r="E117" s="40"/>
      <c r="F117" s="218" t="s">
        <v>183</v>
      </c>
      <c r="G117" s="40"/>
      <c r="H117" s="40"/>
      <c r="I117" s="219"/>
      <c r="J117" s="40"/>
      <c r="K117" s="40"/>
      <c r="L117" s="44"/>
      <c r="M117" s="220"/>
      <c r="N117" s="221"/>
      <c r="O117" s="84"/>
      <c r="P117" s="84"/>
      <c r="Q117" s="84"/>
      <c r="R117" s="84"/>
      <c r="S117" s="84"/>
      <c r="T117" s="85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T117" s="17" t="s">
        <v>131</v>
      </c>
      <c r="AU117" s="17" t="s">
        <v>80</v>
      </c>
    </row>
    <row r="118" s="13" customFormat="1">
      <c r="A118" s="13"/>
      <c r="B118" s="222"/>
      <c r="C118" s="223"/>
      <c r="D118" s="217" t="s">
        <v>139</v>
      </c>
      <c r="E118" s="224" t="s">
        <v>19</v>
      </c>
      <c r="F118" s="225" t="s">
        <v>184</v>
      </c>
      <c r="G118" s="223"/>
      <c r="H118" s="226">
        <v>1.5</v>
      </c>
      <c r="I118" s="227"/>
      <c r="J118" s="223"/>
      <c r="K118" s="223"/>
      <c r="L118" s="228"/>
      <c r="M118" s="229"/>
      <c r="N118" s="230"/>
      <c r="O118" s="230"/>
      <c r="P118" s="230"/>
      <c r="Q118" s="230"/>
      <c r="R118" s="230"/>
      <c r="S118" s="230"/>
      <c r="T118" s="231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32" t="s">
        <v>139</v>
      </c>
      <c r="AU118" s="232" t="s">
        <v>80</v>
      </c>
      <c r="AV118" s="13" t="s">
        <v>80</v>
      </c>
      <c r="AW118" s="13" t="s">
        <v>31</v>
      </c>
      <c r="AX118" s="13" t="s">
        <v>69</v>
      </c>
      <c r="AY118" s="232" t="s">
        <v>122</v>
      </c>
    </row>
    <row r="119" s="14" customFormat="1">
      <c r="A119" s="14"/>
      <c r="B119" s="233"/>
      <c r="C119" s="234"/>
      <c r="D119" s="217" t="s">
        <v>139</v>
      </c>
      <c r="E119" s="235" t="s">
        <v>19</v>
      </c>
      <c r="F119" s="236" t="s">
        <v>142</v>
      </c>
      <c r="G119" s="234"/>
      <c r="H119" s="237">
        <v>1.5</v>
      </c>
      <c r="I119" s="238"/>
      <c r="J119" s="234"/>
      <c r="K119" s="234"/>
      <c r="L119" s="239"/>
      <c r="M119" s="240"/>
      <c r="N119" s="241"/>
      <c r="O119" s="241"/>
      <c r="P119" s="241"/>
      <c r="Q119" s="241"/>
      <c r="R119" s="241"/>
      <c r="S119" s="241"/>
      <c r="T119" s="242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T119" s="243" t="s">
        <v>139</v>
      </c>
      <c r="AU119" s="243" t="s">
        <v>80</v>
      </c>
      <c r="AV119" s="14" t="s">
        <v>129</v>
      </c>
      <c r="AW119" s="14" t="s">
        <v>4</v>
      </c>
      <c r="AX119" s="14" t="s">
        <v>77</v>
      </c>
      <c r="AY119" s="243" t="s">
        <v>122</v>
      </c>
    </row>
    <row r="120" s="2" customFormat="1" ht="33" customHeight="1">
      <c r="A120" s="38"/>
      <c r="B120" s="39"/>
      <c r="C120" s="204" t="s">
        <v>185</v>
      </c>
      <c r="D120" s="204" t="s">
        <v>124</v>
      </c>
      <c r="E120" s="205" t="s">
        <v>186</v>
      </c>
      <c r="F120" s="206" t="s">
        <v>187</v>
      </c>
      <c r="G120" s="207" t="s">
        <v>135</v>
      </c>
      <c r="H120" s="208">
        <v>1.04</v>
      </c>
      <c r="I120" s="209"/>
      <c r="J120" s="210">
        <f>ROUND(I120*H120,2)</f>
        <v>0</v>
      </c>
      <c r="K120" s="206" t="s">
        <v>128</v>
      </c>
      <c r="L120" s="44"/>
      <c r="M120" s="211" t="s">
        <v>19</v>
      </c>
      <c r="N120" s="212" t="s">
        <v>40</v>
      </c>
      <c r="O120" s="84"/>
      <c r="P120" s="213">
        <f>O120*H120</f>
        <v>0</v>
      </c>
      <c r="Q120" s="213">
        <v>0</v>
      </c>
      <c r="R120" s="213">
        <f>Q120*H120</f>
        <v>0</v>
      </c>
      <c r="S120" s="213">
        <v>0</v>
      </c>
      <c r="T120" s="214">
        <f>S120*H120</f>
        <v>0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R120" s="215" t="s">
        <v>129</v>
      </c>
      <c r="AT120" s="215" t="s">
        <v>124</v>
      </c>
      <c r="AU120" s="215" t="s">
        <v>80</v>
      </c>
      <c r="AY120" s="17" t="s">
        <v>122</v>
      </c>
      <c r="BE120" s="216">
        <f>IF(N120="základní",J120,0)</f>
        <v>0</v>
      </c>
      <c r="BF120" s="216">
        <f>IF(N120="snížená",J120,0)</f>
        <v>0</v>
      </c>
      <c r="BG120" s="216">
        <f>IF(N120="zákl. přenesená",J120,0)</f>
        <v>0</v>
      </c>
      <c r="BH120" s="216">
        <f>IF(N120="sníž. přenesená",J120,0)</f>
        <v>0</v>
      </c>
      <c r="BI120" s="216">
        <f>IF(N120="nulová",J120,0)</f>
        <v>0</v>
      </c>
      <c r="BJ120" s="17" t="s">
        <v>77</v>
      </c>
      <c r="BK120" s="216">
        <f>ROUND(I120*H120,2)</f>
        <v>0</v>
      </c>
      <c r="BL120" s="17" t="s">
        <v>129</v>
      </c>
      <c r="BM120" s="215" t="s">
        <v>188</v>
      </c>
    </row>
    <row r="121" s="2" customFormat="1">
      <c r="A121" s="38"/>
      <c r="B121" s="39"/>
      <c r="C121" s="40"/>
      <c r="D121" s="217" t="s">
        <v>131</v>
      </c>
      <c r="E121" s="40"/>
      <c r="F121" s="218" t="s">
        <v>189</v>
      </c>
      <c r="G121" s="40"/>
      <c r="H121" s="40"/>
      <c r="I121" s="219"/>
      <c r="J121" s="40"/>
      <c r="K121" s="40"/>
      <c r="L121" s="44"/>
      <c r="M121" s="220"/>
      <c r="N121" s="221"/>
      <c r="O121" s="84"/>
      <c r="P121" s="84"/>
      <c r="Q121" s="84"/>
      <c r="R121" s="84"/>
      <c r="S121" s="84"/>
      <c r="T121" s="85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T121" s="17" t="s">
        <v>131</v>
      </c>
      <c r="AU121" s="17" t="s">
        <v>80</v>
      </c>
    </row>
    <row r="122" s="13" customFormat="1">
      <c r="A122" s="13"/>
      <c r="B122" s="222"/>
      <c r="C122" s="223"/>
      <c r="D122" s="217" t="s">
        <v>139</v>
      </c>
      <c r="E122" s="224" t="s">
        <v>19</v>
      </c>
      <c r="F122" s="225" t="s">
        <v>190</v>
      </c>
      <c r="G122" s="223"/>
      <c r="H122" s="226">
        <v>0.080000000000000002</v>
      </c>
      <c r="I122" s="227"/>
      <c r="J122" s="223"/>
      <c r="K122" s="223"/>
      <c r="L122" s="228"/>
      <c r="M122" s="229"/>
      <c r="N122" s="230"/>
      <c r="O122" s="230"/>
      <c r="P122" s="230"/>
      <c r="Q122" s="230"/>
      <c r="R122" s="230"/>
      <c r="S122" s="230"/>
      <c r="T122" s="231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32" t="s">
        <v>139</v>
      </c>
      <c r="AU122" s="232" t="s">
        <v>80</v>
      </c>
      <c r="AV122" s="13" t="s">
        <v>80</v>
      </c>
      <c r="AW122" s="13" t="s">
        <v>31</v>
      </c>
      <c r="AX122" s="13" t="s">
        <v>69</v>
      </c>
      <c r="AY122" s="232" t="s">
        <v>122</v>
      </c>
    </row>
    <row r="123" s="13" customFormat="1">
      <c r="A123" s="13"/>
      <c r="B123" s="222"/>
      <c r="C123" s="223"/>
      <c r="D123" s="217" t="s">
        <v>139</v>
      </c>
      <c r="E123" s="224" t="s">
        <v>19</v>
      </c>
      <c r="F123" s="225" t="s">
        <v>191</v>
      </c>
      <c r="G123" s="223"/>
      <c r="H123" s="226">
        <v>0.95999999999999996</v>
      </c>
      <c r="I123" s="227"/>
      <c r="J123" s="223"/>
      <c r="K123" s="223"/>
      <c r="L123" s="228"/>
      <c r="M123" s="229"/>
      <c r="N123" s="230"/>
      <c r="O123" s="230"/>
      <c r="P123" s="230"/>
      <c r="Q123" s="230"/>
      <c r="R123" s="230"/>
      <c r="S123" s="230"/>
      <c r="T123" s="231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32" t="s">
        <v>139</v>
      </c>
      <c r="AU123" s="232" t="s">
        <v>80</v>
      </c>
      <c r="AV123" s="13" t="s">
        <v>80</v>
      </c>
      <c r="AW123" s="13" t="s">
        <v>31</v>
      </c>
      <c r="AX123" s="13" t="s">
        <v>69</v>
      </c>
      <c r="AY123" s="232" t="s">
        <v>122</v>
      </c>
    </row>
    <row r="124" s="14" customFormat="1">
      <c r="A124" s="14"/>
      <c r="B124" s="233"/>
      <c r="C124" s="234"/>
      <c r="D124" s="217" t="s">
        <v>139</v>
      </c>
      <c r="E124" s="235" t="s">
        <v>19</v>
      </c>
      <c r="F124" s="236" t="s">
        <v>142</v>
      </c>
      <c r="G124" s="234"/>
      <c r="H124" s="237">
        <v>1.04</v>
      </c>
      <c r="I124" s="238"/>
      <c r="J124" s="234"/>
      <c r="K124" s="234"/>
      <c r="L124" s="239"/>
      <c r="M124" s="240"/>
      <c r="N124" s="241"/>
      <c r="O124" s="241"/>
      <c r="P124" s="241"/>
      <c r="Q124" s="241"/>
      <c r="R124" s="241"/>
      <c r="S124" s="241"/>
      <c r="T124" s="242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43" t="s">
        <v>139</v>
      </c>
      <c r="AU124" s="243" t="s">
        <v>80</v>
      </c>
      <c r="AV124" s="14" t="s">
        <v>129</v>
      </c>
      <c r="AW124" s="14" t="s">
        <v>4</v>
      </c>
      <c r="AX124" s="14" t="s">
        <v>77</v>
      </c>
      <c r="AY124" s="243" t="s">
        <v>122</v>
      </c>
    </row>
    <row r="125" s="2" customFormat="1" ht="33" customHeight="1">
      <c r="A125" s="38"/>
      <c r="B125" s="39"/>
      <c r="C125" s="204" t="s">
        <v>192</v>
      </c>
      <c r="D125" s="204" t="s">
        <v>124</v>
      </c>
      <c r="E125" s="205" t="s">
        <v>193</v>
      </c>
      <c r="F125" s="206" t="s">
        <v>194</v>
      </c>
      <c r="G125" s="207" t="s">
        <v>135</v>
      </c>
      <c r="H125" s="208">
        <v>83.5</v>
      </c>
      <c r="I125" s="209"/>
      <c r="J125" s="210">
        <f>ROUND(I125*H125,2)</f>
        <v>0</v>
      </c>
      <c r="K125" s="206" t="s">
        <v>128</v>
      </c>
      <c r="L125" s="44"/>
      <c r="M125" s="211" t="s">
        <v>19</v>
      </c>
      <c r="N125" s="212" t="s">
        <v>40</v>
      </c>
      <c r="O125" s="84"/>
      <c r="P125" s="213">
        <f>O125*H125</f>
        <v>0</v>
      </c>
      <c r="Q125" s="213">
        <v>0</v>
      </c>
      <c r="R125" s="213">
        <f>Q125*H125</f>
        <v>0</v>
      </c>
      <c r="S125" s="213">
        <v>0</v>
      </c>
      <c r="T125" s="214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15" t="s">
        <v>129</v>
      </c>
      <c r="AT125" s="215" t="s">
        <v>124</v>
      </c>
      <c r="AU125" s="215" t="s">
        <v>80</v>
      </c>
      <c r="AY125" s="17" t="s">
        <v>122</v>
      </c>
      <c r="BE125" s="216">
        <f>IF(N125="základní",J125,0)</f>
        <v>0</v>
      </c>
      <c r="BF125" s="216">
        <f>IF(N125="snížená",J125,0)</f>
        <v>0</v>
      </c>
      <c r="BG125" s="216">
        <f>IF(N125="zákl. přenesená",J125,0)</f>
        <v>0</v>
      </c>
      <c r="BH125" s="216">
        <f>IF(N125="sníž. přenesená",J125,0)</f>
        <v>0</v>
      </c>
      <c r="BI125" s="216">
        <f>IF(N125="nulová",J125,0)</f>
        <v>0</v>
      </c>
      <c r="BJ125" s="17" t="s">
        <v>77</v>
      </c>
      <c r="BK125" s="216">
        <f>ROUND(I125*H125,2)</f>
        <v>0</v>
      </c>
      <c r="BL125" s="17" t="s">
        <v>129</v>
      </c>
      <c r="BM125" s="215" t="s">
        <v>195</v>
      </c>
    </row>
    <row r="126" s="2" customFormat="1">
      <c r="A126" s="38"/>
      <c r="B126" s="39"/>
      <c r="C126" s="40"/>
      <c r="D126" s="217" t="s">
        <v>131</v>
      </c>
      <c r="E126" s="40"/>
      <c r="F126" s="218" t="s">
        <v>196</v>
      </c>
      <c r="G126" s="40"/>
      <c r="H126" s="40"/>
      <c r="I126" s="219"/>
      <c r="J126" s="40"/>
      <c r="K126" s="40"/>
      <c r="L126" s="44"/>
      <c r="M126" s="220"/>
      <c r="N126" s="221"/>
      <c r="O126" s="84"/>
      <c r="P126" s="84"/>
      <c r="Q126" s="84"/>
      <c r="R126" s="84"/>
      <c r="S126" s="84"/>
      <c r="T126" s="85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T126" s="17" t="s">
        <v>131</v>
      </c>
      <c r="AU126" s="17" t="s">
        <v>80</v>
      </c>
    </row>
    <row r="127" s="13" customFormat="1">
      <c r="A127" s="13"/>
      <c r="B127" s="222"/>
      <c r="C127" s="223"/>
      <c r="D127" s="217" t="s">
        <v>139</v>
      </c>
      <c r="E127" s="224" t="s">
        <v>19</v>
      </c>
      <c r="F127" s="225" t="s">
        <v>197</v>
      </c>
      <c r="G127" s="223"/>
      <c r="H127" s="226">
        <v>83.5</v>
      </c>
      <c r="I127" s="227"/>
      <c r="J127" s="223"/>
      <c r="K127" s="223"/>
      <c r="L127" s="228"/>
      <c r="M127" s="229"/>
      <c r="N127" s="230"/>
      <c r="O127" s="230"/>
      <c r="P127" s="230"/>
      <c r="Q127" s="230"/>
      <c r="R127" s="230"/>
      <c r="S127" s="230"/>
      <c r="T127" s="231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32" t="s">
        <v>139</v>
      </c>
      <c r="AU127" s="232" t="s">
        <v>80</v>
      </c>
      <c r="AV127" s="13" t="s">
        <v>80</v>
      </c>
      <c r="AW127" s="13" t="s">
        <v>31</v>
      </c>
      <c r="AX127" s="13" t="s">
        <v>69</v>
      </c>
      <c r="AY127" s="232" t="s">
        <v>122</v>
      </c>
    </row>
    <row r="128" s="14" customFormat="1">
      <c r="A128" s="14"/>
      <c r="B128" s="233"/>
      <c r="C128" s="234"/>
      <c r="D128" s="217" t="s">
        <v>139</v>
      </c>
      <c r="E128" s="235" t="s">
        <v>19</v>
      </c>
      <c r="F128" s="236" t="s">
        <v>142</v>
      </c>
      <c r="G128" s="234"/>
      <c r="H128" s="237">
        <v>83.5</v>
      </c>
      <c r="I128" s="238"/>
      <c r="J128" s="234"/>
      <c r="K128" s="234"/>
      <c r="L128" s="239"/>
      <c r="M128" s="240"/>
      <c r="N128" s="241"/>
      <c r="O128" s="241"/>
      <c r="P128" s="241"/>
      <c r="Q128" s="241"/>
      <c r="R128" s="241"/>
      <c r="S128" s="241"/>
      <c r="T128" s="242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43" t="s">
        <v>139</v>
      </c>
      <c r="AU128" s="243" t="s">
        <v>80</v>
      </c>
      <c r="AV128" s="14" t="s">
        <v>129</v>
      </c>
      <c r="AW128" s="14" t="s">
        <v>4</v>
      </c>
      <c r="AX128" s="14" t="s">
        <v>77</v>
      </c>
      <c r="AY128" s="243" t="s">
        <v>122</v>
      </c>
    </row>
    <row r="129" s="2" customFormat="1" ht="33" customHeight="1">
      <c r="A129" s="38"/>
      <c r="B129" s="39"/>
      <c r="C129" s="204" t="s">
        <v>198</v>
      </c>
      <c r="D129" s="204" t="s">
        <v>124</v>
      </c>
      <c r="E129" s="205" t="s">
        <v>199</v>
      </c>
      <c r="F129" s="206" t="s">
        <v>200</v>
      </c>
      <c r="G129" s="207" t="s">
        <v>135</v>
      </c>
      <c r="H129" s="208">
        <v>12</v>
      </c>
      <c r="I129" s="209"/>
      <c r="J129" s="210">
        <f>ROUND(I129*H129,2)</f>
        <v>0</v>
      </c>
      <c r="K129" s="206" t="s">
        <v>128</v>
      </c>
      <c r="L129" s="44"/>
      <c r="M129" s="211" t="s">
        <v>19</v>
      </c>
      <c r="N129" s="212" t="s">
        <v>40</v>
      </c>
      <c r="O129" s="84"/>
      <c r="P129" s="213">
        <f>O129*H129</f>
        <v>0</v>
      </c>
      <c r="Q129" s="213">
        <v>0</v>
      </c>
      <c r="R129" s="213">
        <f>Q129*H129</f>
        <v>0</v>
      </c>
      <c r="S129" s="213">
        <v>0</v>
      </c>
      <c r="T129" s="214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15" t="s">
        <v>129</v>
      </c>
      <c r="AT129" s="215" t="s">
        <v>124</v>
      </c>
      <c r="AU129" s="215" t="s">
        <v>80</v>
      </c>
      <c r="AY129" s="17" t="s">
        <v>122</v>
      </c>
      <c r="BE129" s="216">
        <f>IF(N129="základní",J129,0)</f>
        <v>0</v>
      </c>
      <c r="BF129" s="216">
        <f>IF(N129="snížená",J129,0)</f>
        <v>0</v>
      </c>
      <c r="BG129" s="216">
        <f>IF(N129="zákl. přenesená",J129,0)</f>
        <v>0</v>
      </c>
      <c r="BH129" s="216">
        <f>IF(N129="sníž. přenesená",J129,0)</f>
        <v>0</v>
      </c>
      <c r="BI129" s="216">
        <f>IF(N129="nulová",J129,0)</f>
        <v>0</v>
      </c>
      <c r="BJ129" s="17" t="s">
        <v>77</v>
      </c>
      <c r="BK129" s="216">
        <f>ROUND(I129*H129,2)</f>
        <v>0</v>
      </c>
      <c r="BL129" s="17" t="s">
        <v>129</v>
      </c>
      <c r="BM129" s="215" t="s">
        <v>201</v>
      </c>
    </row>
    <row r="130" s="2" customFormat="1">
      <c r="A130" s="38"/>
      <c r="B130" s="39"/>
      <c r="C130" s="40"/>
      <c r="D130" s="217" t="s">
        <v>131</v>
      </c>
      <c r="E130" s="40"/>
      <c r="F130" s="218" t="s">
        <v>202</v>
      </c>
      <c r="G130" s="40"/>
      <c r="H130" s="40"/>
      <c r="I130" s="219"/>
      <c r="J130" s="40"/>
      <c r="K130" s="40"/>
      <c r="L130" s="44"/>
      <c r="M130" s="220"/>
      <c r="N130" s="221"/>
      <c r="O130" s="84"/>
      <c r="P130" s="84"/>
      <c r="Q130" s="84"/>
      <c r="R130" s="84"/>
      <c r="S130" s="84"/>
      <c r="T130" s="85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T130" s="17" t="s">
        <v>131</v>
      </c>
      <c r="AU130" s="17" t="s">
        <v>80</v>
      </c>
    </row>
    <row r="131" s="13" customFormat="1">
      <c r="A131" s="13"/>
      <c r="B131" s="222"/>
      <c r="C131" s="223"/>
      <c r="D131" s="217" t="s">
        <v>139</v>
      </c>
      <c r="E131" s="224" t="s">
        <v>19</v>
      </c>
      <c r="F131" s="225" t="s">
        <v>203</v>
      </c>
      <c r="G131" s="223"/>
      <c r="H131" s="226">
        <v>6</v>
      </c>
      <c r="I131" s="227"/>
      <c r="J131" s="223"/>
      <c r="K131" s="223"/>
      <c r="L131" s="228"/>
      <c r="M131" s="229"/>
      <c r="N131" s="230"/>
      <c r="O131" s="230"/>
      <c r="P131" s="230"/>
      <c r="Q131" s="230"/>
      <c r="R131" s="230"/>
      <c r="S131" s="230"/>
      <c r="T131" s="231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32" t="s">
        <v>139</v>
      </c>
      <c r="AU131" s="232" t="s">
        <v>80</v>
      </c>
      <c r="AV131" s="13" t="s">
        <v>80</v>
      </c>
      <c r="AW131" s="13" t="s">
        <v>31</v>
      </c>
      <c r="AX131" s="13" t="s">
        <v>69</v>
      </c>
      <c r="AY131" s="232" t="s">
        <v>122</v>
      </c>
    </row>
    <row r="132" s="13" customFormat="1">
      <c r="A132" s="13"/>
      <c r="B132" s="222"/>
      <c r="C132" s="223"/>
      <c r="D132" s="217" t="s">
        <v>139</v>
      </c>
      <c r="E132" s="224" t="s">
        <v>19</v>
      </c>
      <c r="F132" s="225" t="s">
        <v>204</v>
      </c>
      <c r="G132" s="223"/>
      <c r="H132" s="226">
        <v>6</v>
      </c>
      <c r="I132" s="227"/>
      <c r="J132" s="223"/>
      <c r="K132" s="223"/>
      <c r="L132" s="228"/>
      <c r="M132" s="229"/>
      <c r="N132" s="230"/>
      <c r="O132" s="230"/>
      <c r="P132" s="230"/>
      <c r="Q132" s="230"/>
      <c r="R132" s="230"/>
      <c r="S132" s="230"/>
      <c r="T132" s="231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32" t="s">
        <v>139</v>
      </c>
      <c r="AU132" s="232" t="s">
        <v>80</v>
      </c>
      <c r="AV132" s="13" t="s">
        <v>80</v>
      </c>
      <c r="AW132" s="13" t="s">
        <v>31</v>
      </c>
      <c r="AX132" s="13" t="s">
        <v>69</v>
      </c>
      <c r="AY132" s="232" t="s">
        <v>122</v>
      </c>
    </row>
    <row r="133" s="14" customFormat="1">
      <c r="A133" s="14"/>
      <c r="B133" s="233"/>
      <c r="C133" s="234"/>
      <c r="D133" s="217" t="s">
        <v>139</v>
      </c>
      <c r="E133" s="235" t="s">
        <v>19</v>
      </c>
      <c r="F133" s="236" t="s">
        <v>142</v>
      </c>
      <c r="G133" s="234"/>
      <c r="H133" s="237">
        <v>12</v>
      </c>
      <c r="I133" s="238"/>
      <c r="J133" s="234"/>
      <c r="K133" s="234"/>
      <c r="L133" s="239"/>
      <c r="M133" s="240"/>
      <c r="N133" s="241"/>
      <c r="O133" s="241"/>
      <c r="P133" s="241"/>
      <c r="Q133" s="241"/>
      <c r="R133" s="241"/>
      <c r="S133" s="241"/>
      <c r="T133" s="242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43" t="s">
        <v>139</v>
      </c>
      <c r="AU133" s="243" t="s">
        <v>80</v>
      </c>
      <c r="AV133" s="14" t="s">
        <v>129</v>
      </c>
      <c r="AW133" s="14" t="s">
        <v>4</v>
      </c>
      <c r="AX133" s="14" t="s">
        <v>77</v>
      </c>
      <c r="AY133" s="243" t="s">
        <v>122</v>
      </c>
    </row>
    <row r="134" s="2" customFormat="1">
      <c r="A134" s="38"/>
      <c r="B134" s="39"/>
      <c r="C134" s="204" t="s">
        <v>205</v>
      </c>
      <c r="D134" s="204" t="s">
        <v>124</v>
      </c>
      <c r="E134" s="205" t="s">
        <v>206</v>
      </c>
      <c r="F134" s="206" t="s">
        <v>207</v>
      </c>
      <c r="G134" s="207" t="s">
        <v>135</v>
      </c>
      <c r="H134" s="208">
        <v>6</v>
      </c>
      <c r="I134" s="209"/>
      <c r="J134" s="210">
        <f>ROUND(I134*H134,2)</f>
        <v>0</v>
      </c>
      <c r="K134" s="206" t="s">
        <v>128</v>
      </c>
      <c r="L134" s="44"/>
      <c r="M134" s="211" t="s">
        <v>19</v>
      </c>
      <c r="N134" s="212" t="s">
        <v>40</v>
      </c>
      <c r="O134" s="84"/>
      <c r="P134" s="213">
        <f>O134*H134</f>
        <v>0</v>
      </c>
      <c r="Q134" s="213">
        <v>0</v>
      </c>
      <c r="R134" s="213">
        <f>Q134*H134</f>
        <v>0</v>
      </c>
      <c r="S134" s="213">
        <v>0</v>
      </c>
      <c r="T134" s="214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15" t="s">
        <v>129</v>
      </c>
      <c r="AT134" s="215" t="s">
        <v>124</v>
      </c>
      <c r="AU134" s="215" t="s">
        <v>80</v>
      </c>
      <c r="AY134" s="17" t="s">
        <v>122</v>
      </c>
      <c r="BE134" s="216">
        <f>IF(N134="základní",J134,0)</f>
        <v>0</v>
      </c>
      <c r="BF134" s="216">
        <f>IF(N134="snížená",J134,0)</f>
        <v>0</v>
      </c>
      <c r="BG134" s="216">
        <f>IF(N134="zákl. přenesená",J134,0)</f>
        <v>0</v>
      </c>
      <c r="BH134" s="216">
        <f>IF(N134="sníž. přenesená",J134,0)</f>
        <v>0</v>
      </c>
      <c r="BI134" s="216">
        <f>IF(N134="nulová",J134,0)</f>
        <v>0</v>
      </c>
      <c r="BJ134" s="17" t="s">
        <v>77</v>
      </c>
      <c r="BK134" s="216">
        <f>ROUND(I134*H134,2)</f>
        <v>0</v>
      </c>
      <c r="BL134" s="17" t="s">
        <v>129</v>
      </c>
      <c r="BM134" s="215" t="s">
        <v>208</v>
      </c>
    </row>
    <row r="135" s="2" customFormat="1">
      <c r="A135" s="38"/>
      <c r="B135" s="39"/>
      <c r="C135" s="40"/>
      <c r="D135" s="217" t="s">
        <v>131</v>
      </c>
      <c r="E135" s="40"/>
      <c r="F135" s="218" t="s">
        <v>209</v>
      </c>
      <c r="G135" s="40"/>
      <c r="H135" s="40"/>
      <c r="I135" s="219"/>
      <c r="J135" s="40"/>
      <c r="K135" s="40"/>
      <c r="L135" s="44"/>
      <c r="M135" s="220"/>
      <c r="N135" s="221"/>
      <c r="O135" s="84"/>
      <c r="P135" s="84"/>
      <c r="Q135" s="84"/>
      <c r="R135" s="84"/>
      <c r="S135" s="84"/>
      <c r="T135" s="85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131</v>
      </c>
      <c r="AU135" s="17" t="s">
        <v>80</v>
      </c>
    </row>
    <row r="136" s="13" customFormat="1">
      <c r="A136" s="13"/>
      <c r="B136" s="222"/>
      <c r="C136" s="223"/>
      <c r="D136" s="217" t="s">
        <v>139</v>
      </c>
      <c r="E136" s="224" t="s">
        <v>19</v>
      </c>
      <c r="F136" s="225" t="s">
        <v>203</v>
      </c>
      <c r="G136" s="223"/>
      <c r="H136" s="226">
        <v>6</v>
      </c>
      <c r="I136" s="227"/>
      <c r="J136" s="223"/>
      <c r="K136" s="223"/>
      <c r="L136" s="228"/>
      <c r="M136" s="229"/>
      <c r="N136" s="230"/>
      <c r="O136" s="230"/>
      <c r="P136" s="230"/>
      <c r="Q136" s="230"/>
      <c r="R136" s="230"/>
      <c r="S136" s="230"/>
      <c r="T136" s="231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32" t="s">
        <v>139</v>
      </c>
      <c r="AU136" s="232" t="s">
        <v>80</v>
      </c>
      <c r="AV136" s="13" t="s">
        <v>80</v>
      </c>
      <c r="AW136" s="13" t="s">
        <v>31</v>
      </c>
      <c r="AX136" s="13" t="s">
        <v>77</v>
      </c>
      <c r="AY136" s="232" t="s">
        <v>122</v>
      </c>
    </row>
    <row r="137" s="2" customFormat="1">
      <c r="A137" s="38"/>
      <c r="B137" s="39"/>
      <c r="C137" s="204" t="s">
        <v>210</v>
      </c>
      <c r="D137" s="204" t="s">
        <v>124</v>
      </c>
      <c r="E137" s="205" t="s">
        <v>211</v>
      </c>
      <c r="F137" s="206" t="s">
        <v>212</v>
      </c>
      <c r="G137" s="207" t="s">
        <v>146</v>
      </c>
      <c r="H137" s="208">
        <v>3</v>
      </c>
      <c r="I137" s="209"/>
      <c r="J137" s="210">
        <f>ROUND(I137*H137,2)</f>
        <v>0</v>
      </c>
      <c r="K137" s="206" t="s">
        <v>128</v>
      </c>
      <c r="L137" s="44"/>
      <c r="M137" s="211" t="s">
        <v>19</v>
      </c>
      <c r="N137" s="212" t="s">
        <v>40</v>
      </c>
      <c r="O137" s="84"/>
      <c r="P137" s="213">
        <f>O137*H137</f>
        <v>0</v>
      </c>
      <c r="Q137" s="213">
        <v>0</v>
      </c>
      <c r="R137" s="213">
        <f>Q137*H137</f>
        <v>0</v>
      </c>
      <c r="S137" s="213">
        <v>0</v>
      </c>
      <c r="T137" s="214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15" t="s">
        <v>129</v>
      </c>
      <c r="AT137" s="215" t="s">
        <v>124</v>
      </c>
      <c r="AU137" s="215" t="s">
        <v>80</v>
      </c>
      <c r="AY137" s="17" t="s">
        <v>122</v>
      </c>
      <c r="BE137" s="216">
        <f>IF(N137="základní",J137,0)</f>
        <v>0</v>
      </c>
      <c r="BF137" s="216">
        <f>IF(N137="snížená",J137,0)</f>
        <v>0</v>
      </c>
      <c r="BG137" s="216">
        <f>IF(N137="zákl. přenesená",J137,0)</f>
        <v>0</v>
      </c>
      <c r="BH137" s="216">
        <f>IF(N137="sníž. přenesená",J137,0)</f>
        <v>0</v>
      </c>
      <c r="BI137" s="216">
        <f>IF(N137="nulová",J137,0)</f>
        <v>0</v>
      </c>
      <c r="BJ137" s="17" t="s">
        <v>77</v>
      </c>
      <c r="BK137" s="216">
        <f>ROUND(I137*H137,2)</f>
        <v>0</v>
      </c>
      <c r="BL137" s="17" t="s">
        <v>129</v>
      </c>
      <c r="BM137" s="215" t="s">
        <v>213</v>
      </c>
    </row>
    <row r="138" s="2" customFormat="1">
      <c r="A138" s="38"/>
      <c r="B138" s="39"/>
      <c r="C138" s="40"/>
      <c r="D138" s="217" t="s">
        <v>131</v>
      </c>
      <c r="E138" s="40"/>
      <c r="F138" s="218" t="s">
        <v>214</v>
      </c>
      <c r="G138" s="40"/>
      <c r="H138" s="40"/>
      <c r="I138" s="219"/>
      <c r="J138" s="40"/>
      <c r="K138" s="40"/>
      <c r="L138" s="44"/>
      <c r="M138" s="220"/>
      <c r="N138" s="221"/>
      <c r="O138" s="84"/>
      <c r="P138" s="84"/>
      <c r="Q138" s="84"/>
      <c r="R138" s="84"/>
      <c r="S138" s="84"/>
      <c r="T138" s="85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T138" s="17" t="s">
        <v>131</v>
      </c>
      <c r="AU138" s="17" t="s">
        <v>80</v>
      </c>
    </row>
    <row r="139" s="2" customFormat="1" ht="21.75" customHeight="1">
      <c r="A139" s="38"/>
      <c r="B139" s="39"/>
      <c r="C139" s="204" t="s">
        <v>8</v>
      </c>
      <c r="D139" s="204" t="s">
        <v>124</v>
      </c>
      <c r="E139" s="205" t="s">
        <v>215</v>
      </c>
      <c r="F139" s="206" t="s">
        <v>216</v>
      </c>
      <c r="G139" s="207" t="s">
        <v>146</v>
      </c>
      <c r="H139" s="208">
        <v>3</v>
      </c>
      <c r="I139" s="209"/>
      <c r="J139" s="210">
        <f>ROUND(I139*H139,2)</f>
        <v>0</v>
      </c>
      <c r="K139" s="206" t="s">
        <v>128</v>
      </c>
      <c r="L139" s="44"/>
      <c r="M139" s="211" t="s">
        <v>19</v>
      </c>
      <c r="N139" s="212" t="s">
        <v>40</v>
      </c>
      <c r="O139" s="84"/>
      <c r="P139" s="213">
        <f>O139*H139</f>
        <v>0</v>
      </c>
      <c r="Q139" s="213">
        <v>0</v>
      </c>
      <c r="R139" s="213">
        <f>Q139*H139</f>
        <v>0</v>
      </c>
      <c r="S139" s="213">
        <v>0</v>
      </c>
      <c r="T139" s="214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15" t="s">
        <v>129</v>
      </c>
      <c r="AT139" s="215" t="s">
        <v>124</v>
      </c>
      <c r="AU139" s="215" t="s">
        <v>80</v>
      </c>
      <c r="AY139" s="17" t="s">
        <v>122</v>
      </c>
      <c r="BE139" s="216">
        <f>IF(N139="základní",J139,0)</f>
        <v>0</v>
      </c>
      <c r="BF139" s="216">
        <f>IF(N139="snížená",J139,0)</f>
        <v>0</v>
      </c>
      <c r="BG139" s="216">
        <f>IF(N139="zákl. přenesená",J139,0)</f>
        <v>0</v>
      </c>
      <c r="BH139" s="216">
        <f>IF(N139="sníž. přenesená",J139,0)</f>
        <v>0</v>
      </c>
      <c r="BI139" s="216">
        <f>IF(N139="nulová",J139,0)</f>
        <v>0</v>
      </c>
      <c r="BJ139" s="17" t="s">
        <v>77</v>
      </c>
      <c r="BK139" s="216">
        <f>ROUND(I139*H139,2)</f>
        <v>0</v>
      </c>
      <c r="BL139" s="17" t="s">
        <v>129</v>
      </c>
      <c r="BM139" s="215" t="s">
        <v>217</v>
      </c>
    </row>
    <row r="140" s="2" customFormat="1">
      <c r="A140" s="38"/>
      <c r="B140" s="39"/>
      <c r="C140" s="40"/>
      <c r="D140" s="217" t="s">
        <v>131</v>
      </c>
      <c r="E140" s="40"/>
      <c r="F140" s="218" t="s">
        <v>218</v>
      </c>
      <c r="G140" s="40"/>
      <c r="H140" s="40"/>
      <c r="I140" s="219"/>
      <c r="J140" s="40"/>
      <c r="K140" s="40"/>
      <c r="L140" s="44"/>
      <c r="M140" s="220"/>
      <c r="N140" s="221"/>
      <c r="O140" s="84"/>
      <c r="P140" s="84"/>
      <c r="Q140" s="84"/>
      <c r="R140" s="84"/>
      <c r="S140" s="84"/>
      <c r="T140" s="85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T140" s="17" t="s">
        <v>131</v>
      </c>
      <c r="AU140" s="17" t="s">
        <v>80</v>
      </c>
    </row>
    <row r="141" s="2" customFormat="1" ht="33" customHeight="1">
      <c r="A141" s="38"/>
      <c r="B141" s="39"/>
      <c r="C141" s="204" t="s">
        <v>219</v>
      </c>
      <c r="D141" s="204" t="s">
        <v>124</v>
      </c>
      <c r="E141" s="205" t="s">
        <v>220</v>
      </c>
      <c r="F141" s="206" t="s">
        <v>221</v>
      </c>
      <c r="G141" s="207" t="s">
        <v>146</v>
      </c>
      <c r="H141" s="208">
        <v>12</v>
      </c>
      <c r="I141" s="209"/>
      <c r="J141" s="210">
        <f>ROUND(I141*H141,2)</f>
        <v>0</v>
      </c>
      <c r="K141" s="206" t="s">
        <v>128</v>
      </c>
      <c r="L141" s="44"/>
      <c r="M141" s="211" t="s">
        <v>19</v>
      </c>
      <c r="N141" s="212" t="s">
        <v>40</v>
      </c>
      <c r="O141" s="84"/>
      <c r="P141" s="213">
        <f>O141*H141</f>
        <v>0</v>
      </c>
      <c r="Q141" s="213">
        <v>0</v>
      </c>
      <c r="R141" s="213">
        <f>Q141*H141</f>
        <v>0</v>
      </c>
      <c r="S141" s="213">
        <v>0</v>
      </c>
      <c r="T141" s="214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15" t="s">
        <v>129</v>
      </c>
      <c r="AT141" s="215" t="s">
        <v>124</v>
      </c>
      <c r="AU141" s="215" t="s">
        <v>80</v>
      </c>
      <c r="AY141" s="17" t="s">
        <v>122</v>
      </c>
      <c r="BE141" s="216">
        <f>IF(N141="základní",J141,0)</f>
        <v>0</v>
      </c>
      <c r="BF141" s="216">
        <f>IF(N141="snížená",J141,0)</f>
        <v>0</v>
      </c>
      <c r="BG141" s="216">
        <f>IF(N141="zákl. přenesená",J141,0)</f>
        <v>0</v>
      </c>
      <c r="BH141" s="216">
        <f>IF(N141="sníž. přenesená",J141,0)</f>
        <v>0</v>
      </c>
      <c r="BI141" s="216">
        <f>IF(N141="nulová",J141,0)</f>
        <v>0</v>
      </c>
      <c r="BJ141" s="17" t="s">
        <v>77</v>
      </c>
      <c r="BK141" s="216">
        <f>ROUND(I141*H141,2)</f>
        <v>0</v>
      </c>
      <c r="BL141" s="17" t="s">
        <v>129</v>
      </c>
      <c r="BM141" s="215" t="s">
        <v>222</v>
      </c>
    </row>
    <row r="142" s="2" customFormat="1">
      <c r="A142" s="38"/>
      <c r="B142" s="39"/>
      <c r="C142" s="40"/>
      <c r="D142" s="217" t="s">
        <v>131</v>
      </c>
      <c r="E142" s="40"/>
      <c r="F142" s="218" t="s">
        <v>223</v>
      </c>
      <c r="G142" s="40"/>
      <c r="H142" s="40"/>
      <c r="I142" s="219"/>
      <c r="J142" s="40"/>
      <c r="K142" s="40"/>
      <c r="L142" s="44"/>
      <c r="M142" s="220"/>
      <c r="N142" s="221"/>
      <c r="O142" s="84"/>
      <c r="P142" s="84"/>
      <c r="Q142" s="84"/>
      <c r="R142" s="84"/>
      <c r="S142" s="84"/>
      <c r="T142" s="85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T142" s="17" t="s">
        <v>131</v>
      </c>
      <c r="AU142" s="17" t="s">
        <v>80</v>
      </c>
    </row>
    <row r="143" s="13" customFormat="1">
      <c r="A143" s="13"/>
      <c r="B143" s="222"/>
      <c r="C143" s="223"/>
      <c r="D143" s="217" t="s">
        <v>139</v>
      </c>
      <c r="E143" s="224" t="s">
        <v>19</v>
      </c>
      <c r="F143" s="225" t="s">
        <v>224</v>
      </c>
      <c r="G143" s="223"/>
      <c r="H143" s="226">
        <v>12</v>
      </c>
      <c r="I143" s="227"/>
      <c r="J143" s="223"/>
      <c r="K143" s="223"/>
      <c r="L143" s="228"/>
      <c r="M143" s="229"/>
      <c r="N143" s="230"/>
      <c r="O143" s="230"/>
      <c r="P143" s="230"/>
      <c r="Q143" s="230"/>
      <c r="R143" s="230"/>
      <c r="S143" s="230"/>
      <c r="T143" s="231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32" t="s">
        <v>139</v>
      </c>
      <c r="AU143" s="232" t="s">
        <v>80</v>
      </c>
      <c r="AV143" s="13" t="s">
        <v>80</v>
      </c>
      <c r="AW143" s="13" t="s">
        <v>31</v>
      </c>
      <c r="AX143" s="13" t="s">
        <v>69</v>
      </c>
      <c r="AY143" s="232" t="s">
        <v>122</v>
      </c>
    </row>
    <row r="144" s="14" customFormat="1">
      <c r="A144" s="14"/>
      <c r="B144" s="233"/>
      <c r="C144" s="234"/>
      <c r="D144" s="217" t="s">
        <v>139</v>
      </c>
      <c r="E144" s="235" t="s">
        <v>19</v>
      </c>
      <c r="F144" s="236" t="s">
        <v>142</v>
      </c>
      <c r="G144" s="234"/>
      <c r="H144" s="237">
        <v>12</v>
      </c>
      <c r="I144" s="238"/>
      <c r="J144" s="234"/>
      <c r="K144" s="234"/>
      <c r="L144" s="239"/>
      <c r="M144" s="240"/>
      <c r="N144" s="241"/>
      <c r="O144" s="241"/>
      <c r="P144" s="241"/>
      <c r="Q144" s="241"/>
      <c r="R144" s="241"/>
      <c r="S144" s="241"/>
      <c r="T144" s="242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43" t="s">
        <v>139</v>
      </c>
      <c r="AU144" s="243" t="s">
        <v>80</v>
      </c>
      <c r="AV144" s="14" t="s">
        <v>129</v>
      </c>
      <c r="AW144" s="14" t="s">
        <v>4</v>
      </c>
      <c r="AX144" s="14" t="s">
        <v>77</v>
      </c>
      <c r="AY144" s="243" t="s">
        <v>122</v>
      </c>
    </row>
    <row r="145" s="2" customFormat="1">
      <c r="A145" s="38"/>
      <c r="B145" s="39"/>
      <c r="C145" s="204" t="s">
        <v>225</v>
      </c>
      <c r="D145" s="204" t="s">
        <v>124</v>
      </c>
      <c r="E145" s="205" t="s">
        <v>226</v>
      </c>
      <c r="F145" s="206" t="s">
        <v>227</v>
      </c>
      <c r="G145" s="207" t="s">
        <v>146</v>
      </c>
      <c r="H145" s="208">
        <v>72</v>
      </c>
      <c r="I145" s="209"/>
      <c r="J145" s="210">
        <f>ROUND(I145*H145,2)</f>
        <v>0</v>
      </c>
      <c r="K145" s="206" t="s">
        <v>128</v>
      </c>
      <c r="L145" s="44"/>
      <c r="M145" s="211" t="s">
        <v>19</v>
      </c>
      <c r="N145" s="212" t="s">
        <v>40</v>
      </c>
      <c r="O145" s="84"/>
      <c r="P145" s="213">
        <f>O145*H145</f>
        <v>0</v>
      </c>
      <c r="Q145" s="213">
        <v>0</v>
      </c>
      <c r="R145" s="213">
        <f>Q145*H145</f>
        <v>0</v>
      </c>
      <c r="S145" s="213">
        <v>0</v>
      </c>
      <c r="T145" s="214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15" t="s">
        <v>129</v>
      </c>
      <c r="AT145" s="215" t="s">
        <v>124</v>
      </c>
      <c r="AU145" s="215" t="s">
        <v>80</v>
      </c>
      <c r="AY145" s="17" t="s">
        <v>122</v>
      </c>
      <c r="BE145" s="216">
        <f>IF(N145="základní",J145,0)</f>
        <v>0</v>
      </c>
      <c r="BF145" s="216">
        <f>IF(N145="snížená",J145,0)</f>
        <v>0</v>
      </c>
      <c r="BG145" s="216">
        <f>IF(N145="zákl. přenesená",J145,0)</f>
        <v>0</v>
      </c>
      <c r="BH145" s="216">
        <f>IF(N145="sníž. přenesená",J145,0)</f>
        <v>0</v>
      </c>
      <c r="BI145" s="216">
        <f>IF(N145="nulová",J145,0)</f>
        <v>0</v>
      </c>
      <c r="BJ145" s="17" t="s">
        <v>77</v>
      </c>
      <c r="BK145" s="216">
        <f>ROUND(I145*H145,2)</f>
        <v>0</v>
      </c>
      <c r="BL145" s="17" t="s">
        <v>129</v>
      </c>
      <c r="BM145" s="215" t="s">
        <v>228</v>
      </c>
    </row>
    <row r="146" s="2" customFormat="1">
      <c r="A146" s="38"/>
      <c r="B146" s="39"/>
      <c r="C146" s="40"/>
      <c r="D146" s="217" t="s">
        <v>131</v>
      </c>
      <c r="E146" s="40"/>
      <c r="F146" s="218" t="s">
        <v>229</v>
      </c>
      <c r="G146" s="40"/>
      <c r="H146" s="40"/>
      <c r="I146" s="219"/>
      <c r="J146" s="40"/>
      <c r="K146" s="40"/>
      <c r="L146" s="44"/>
      <c r="M146" s="220"/>
      <c r="N146" s="221"/>
      <c r="O146" s="84"/>
      <c r="P146" s="84"/>
      <c r="Q146" s="84"/>
      <c r="R146" s="84"/>
      <c r="S146" s="84"/>
      <c r="T146" s="85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T146" s="17" t="s">
        <v>131</v>
      </c>
      <c r="AU146" s="17" t="s">
        <v>80</v>
      </c>
    </row>
    <row r="147" s="13" customFormat="1">
      <c r="A147" s="13"/>
      <c r="B147" s="222"/>
      <c r="C147" s="223"/>
      <c r="D147" s="217" t="s">
        <v>139</v>
      </c>
      <c r="E147" s="224" t="s">
        <v>19</v>
      </c>
      <c r="F147" s="225" t="s">
        <v>230</v>
      </c>
      <c r="G147" s="223"/>
      <c r="H147" s="226">
        <v>72</v>
      </c>
      <c r="I147" s="227"/>
      <c r="J147" s="223"/>
      <c r="K147" s="223"/>
      <c r="L147" s="228"/>
      <c r="M147" s="229"/>
      <c r="N147" s="230"/>
      <c r="O147" s="230"/>
      <c r="P147" s="230"/>
      <c r="Q147" s="230"/>
      <c r="R147" s="230"/>
      <c r="S147" s="230"/>
      <c r="T147" s="231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32" t="s">
        <v>139</v>
      </c>
      <c r="AU147" s="232" t="s">
        <v>80</v>
      </c>
      <c r="AV147" s="13" t="s">
        <v>80</v>
      </c>
      <c r="AW147" s="13" t="s">
        <v>31</v>
      </c>
      <c r="AX147" s="13" t="s">
        <v>69</v>
      </c>
      <c r="AY147" s="232" t="s">
        <v>122</v>
      </c>
    </row>
    <row r="148" s="14" customFormat="1">
      <c r="A148" s="14"/>
      <c r="B148" s="233"/>
      <c r="C148" s="234"/>
      <c r="D148" s="217" t="s">
        <v>139</v>
      </c>
      <c r="E148" s="235" t="s">
        <v>19</v>
      </c>
      <c r="F148" s="236" t="s">
        <v>142</v>
      </c>
      <c r="G148" s="234"/>
      <c r="H148" s="237">
        <v>72</v>
      </c>
      <c r="I148" s="238"/>
      <c r="J148" s="234"/>
      <c r="K148" s="234"/>
      <c r="L148" s="239"/>
      <c r="M148" s="240"/>
      <c r="N148" s="241"/>
      <c r="O148" s="241"/>
      <c r="P148" s="241"/>
      <c r="Q148" s="241"/>
      <c r="R148" s="241"/>
      <c r="S148" s="241"/>
      <c r="T148" s="242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43" t="s">
        <v>139</v>
      </c>
      <c r="AU148" s="243" t="s">
        <v>80</v>
      </c>
      <c r="AV148" s="14" t="s">
        <v>129</v>
      </c>
      <c r="AW148" s="14" t="s">
        <v>4</v>
      </c>
      <c r="AX148" s="14" t="s">
        <v>77</v>
      </c>
      <c r="AY148" s="243" t="s">
        <v>122</v>
      </c>
    </row>
    <row r="149" s="2" customFormat="1" ht="33" customHeight="1">
      <c r="A149" s="38"/>
      <c r="B149" s="39"/>
      <c r="C149" s="204" t="s">
        <v>231</v>
      </c>
      <c r="D149" s="204" t="s">
        <v>124</v>
      </c>
      <c r="E149" s="205" t="s">
        <v>232</v>
      </c>
      <c r="F149" s="206" t="s">
        <v>233</v>
      </c>
      <c r="G149" s="207" t="s">
        <v>135</v>
      </c>
      <c r="H149" s="208">
        <v>1276.8</v>
      </c>
      <c r="I149" s="209"/>
      <c r="J149" s="210">
        <f>ROUND(I149*H149,2)</f>
        <v>0</v>
      </c>
      <c r="K149" s="206" t="s">
        <v>128</v>
      </c>
      <c r="L149" s="44"/>
      <c r="M149" s="211" t="s">
        <v>19</v>
      </c>
      <c r="N149" s="212" t="s">
        <v>40</v>
      </c>
      <c r="O149" s="84"/>
      <c r="P149" s="213">
        <f>O149*H149</f>
        <v>0</v>
      </c>
      <c r="Q149" s="213">
        <v>0</v>
      </c>
      <c r="R149" s="213">
        <f>Q149*H149</f>
        <v>0</v>
      </c>
      <c r="S149" s="213">
        <v>0</v>
      </c>
      <c r="T149" s="214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15" t="s">
        <v>129</v>
      </c>
      <c r="AT149" s="215" t="s">
        <v>124</v>
      </c>
      <c r="AU149" s="215" t="s">
        <v>80</v>
      </c>
      <c r="AY149" s="17" t="s">
        <v>122</v>
      </c>
      <c r="BE149" s="216">
        <f>IF(N149="základní",J149,0)</f>
        <v>0</v>
      </c>
      <c r="BF149" s="216">
        <f>IF(N149="snížená",J149,0)</f>
        <v>0</v>
      </c>
      <c r="BG149" s="216">
        <f>IF(N149="zákl. přenesená",J149,0)</f>
        <v>0</v>
      </c>
      <c r="BH149" s="216">
        <f>IF(N149="sníž. přenesená",J149,0)</f>
        <v>0</v>
      </c>
      <c r="BI149" s="216">
        <f>IF(N149="nulová",J149,0)</f>
        <v>0</v>
      </c>
      <c r="BJ149" s="17" t="s">
        <v>77</v>
      </c>
      <c r="BK149" s="216">
        <f>ROUND(I149*H149,2)</f>
        <v>0</v>
      </c>
      <c r="BL149" s="17" t="s">
        <v>129</v>
      </c>
      <c r="BM149" s="215" t="s">
        <v>234</v>
      </c>
    </row>
    <row r="150" s="2" customFormat="1">
      <c r="A150" s="38"/>
      <c r="B150" s="39"/>
      <c r="C150" s="40"/>
      <c r="D150" s="217" t="s">
        <v>131</v>
      </c>
      <c r="E150" s="40"/>
      <c r="F150" s="218" t="s">
        <v>235</v>
      </c>
      <c r="G150" s="40"/>
      <c r="H150" s="40"/>
      <c r="I150" s="219"/>
      <c r="J150" s="40"/>
      <c r="K150" s="40"/>
      <c r="L150" s="44"/>
      <c r="M150" s="220"/>
      <c r="N150" s="221"/>
      <c r="O150" s="84"/>
      <c r="P150" s="84"/>
      <c r="Q150" s="84"/>
      <c r="R150" s="84"/>
      <c r="S150" s="84"/>
      <c r="T150" s="85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T150" s="17" t="s">
        <v>131</v>
      </c>
      <c r="AU150" s="17" t="s">
        <v>80</v>
      </c>
    </row>
    <row r="151" s="13" customFormat="1">
      <c r="A151" s="13"/>
      <c r="B151" s="222"/>
      <c r="C151" s="223"/>
      <c r="D151" s="217" t="s">
        <v>139</v>
      </c>
      <c r="E151" s="224" t="s">
        <v>19</v>
      </c>
      <c r="F151" s="225" t="s">
        <v>236</v>
      </c>
      <c r="G151" s="223"/>
      <c r="H151" s="226">
        <v>1276.8</v>
      </c>
      <c r="I151" s="227"/>
      <c r="J151" s="223"/>
      <c r="K151" s="223"/>
      <c r="L151" s="228"/>
      <c r="M151" s="229"/>
      <c r="N151" s="230"/>
      <c r="O151" s="230"/>
      <c r="P151" s="230"/>
      <c r="Q151" s="230"/>
      <c r="R151" s="230"/>
      <c r="S151" s="230"/>
      <c r="T151" s="231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32" t="s">
        <v>139</v>
      </c>
      <c r="AU151" s="232" t="s">
        <v>80</v>
      </c>
      <c r="AV151" s="13" t="s">
        <v>80</v>
      </c>
      <c r="AW151" s="13" t="s">
        <v>31</v>
      </c>
      <c r="AX151" s="13" t="s">
        <v>77</v>
      </c>
      <c r="AY151" s="232" t="s">
        <v>122</v>
      </c>
    </row>
    <row r="152" s="2" customFormat="1">
      <c r="A152" s="38"/>
      <c r="B152" s="39"/>
      <c r="C152" s="204" t="s">
        <v>237</v>
      </c>
      <c r="D152" s="204" t="s">
        <v>124</v>
      </c>
      <c r="E152" s="205" t="s">
        <v>238</v>
      </c>
      <c r="F152" s="206" t="s">
        <v>239</v>
      </c>
      <c r="G152" s="207" t="s">
        <v>135</v>
      </c>
      <c r="H152" s="208">
        <v>19152</v>
      </c>
      <c r="I152" s="209"/>
      <c r="J152" s="210">
        <f>ROUND(I152*H152,2)</f>
        <v>0</v>
      </c>
      <c r="K152" s="206" t="s">
        <v>128</v>
      </c>
      <c r="L152" s="44"/>
      <c r="M152" s="211" t="s">
        <v>19</v>
      </c>
      <c r="N152" s="212" t="s">
        <v>40</v>
      </c>
      <c r="O152" s="84"/>
      <c r="P152" s="213">
        <f>O152*H152</f>
        <v>0</v>
      </c>
      <c r="Q152" s="213">
        <v>0</v>
      </c>
      <c r="R152" s="213">
        <f>Q152*H152</f>
        <v>0</v>
      </c>
      <c r="S152" s="213">
        <v>0</v>
      </c>
      <c r="T152" s="214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15" t="s">
        <v>129</v>
      </c>
      <c r="AT152" s="215" t="s">
        <v>124</v>
      </c>
      <c r="AU152" s="215" t="s">
        <v>80</v>
      </c>
      <c r="AY152" s="17" t="s">
        <v>122</v>
      </c>
      <c r="BE152" s="216">
        <f>IF(N152="základní",J152,0)</f>
        <v>0</v>
      </c>
      <c r="BF152" s="216">
        <f>IF(N152="snížená",J152,0)</f>
        <v>0</v>
      </c>
      <c r="BG152" s="216">
        <f>IF(N152="zákl. přenesená",J152,0)</f>
        <v>0</v>
      </c>
      <c r="BH152" s="216">
        <f>IF(N152="sníž. přenesená",J152,0)</f>
        <v>0</v>
      </c>
      <c r="BI152" s="216">
        <f>IF(N152="nulová",J152,0)</f>
        <v>0</v>
      </c>
      <c r="BJ152" s="17" t="s">
        <v>77</v>
      </c>
      <c r="BK152" s="216">
        <f>ROUND(I152*H152,2)</f>
        <v>0</v>
      </c>
      <c r="BL152" s="17" t="s">
        <v>129</v>
      </c>
      <c r="BM152" s="215" t="s">
        <v>240</v>
      </c>
    </row>
    <row r="153" s="2" customFormat="1">
      <c r="A153" s="38"/>
      <c r="B153" s="39"/>
      <c r="C153" s="40"/>
      <c r="D153" s="217" t="s">
        <v>131</v>
      </c>
      <c r="E153" s="40"/>
      <c r="F153" s="218" t="s">
        <v>241</v>
      </c>
      <c r="G153" s="40"/>
      <c r="H153" s="40"/>
      <c r="I153" s="219"/>
      <c r="J153" s="40"/>
      <c r="K153" s="40"/>
      <c r="L153" s="44"/>
      <c r="M153" s="220"/>
      <c r="N153" s="221"/>
      <c r="O153" s="84"/>
      <c r="P153" s="84"/>
      <c r="Q153" s="84"/>
      <c r="R153" s="84"/>
      <c r="S153" s="84"/>
      <c r="T153" s="85"/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T153" s="17" t="s">
        <v>131</v>
      </c>
      <c r="AU153" s="17" t="s">
        <v>80</v>
      </c>
    </row>
    <row r="154" s="13" customFormat="1">
      <c r="A154" s="13"/>
      <c r="B154" s="222"/>
      <c r="C154" s="223"/>
      <c r="D154" s="217" t="s">
        <v>139</v>
      </c>
      <c r="E154" s="224" t="s">
        <v>19</v>
      </c>
      <c r="F154" s="225" t="s">
        <v>242</v>
      </c>
      <c r="G154" s="223"/>
      <c r="H154" s="226">
        <v>19152</v>
      </c>
      <c r="I154" s="227"/>
      <c r="J154" s="223"/>
      <c r="K154" s="223"/>
      <c r="L154" s="228"/>
      <c r="M154" s="229"/>
      <c r="N154" s="230"/>
      <c r="O154" s="230"/>
      <c r="P154" s="230"/>
      <c r="Q154" s="230"/>
      <c r="R154" s="230"/>
      <c r="S154" s="230"/>
      <c r="T154" s="231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32" t="s">
        <v>139</v>
      </c>
      <c r="AU154" s="232" t="s">
        <v>80</v>
      </c>
      <c r="AV154" s="13" t="s">
        <v>80</v>
      </c>
      <c r="AW154" s="13" t="s">
        <v>31</v>
      </c>
      <c r="AX154" s="13" t="s">
        <v>69</v>
      </c>
      <c r="AY154" s="232" t="s">
        <v>122</v>
      </c>
    </row>
    <row r="155" s="14" customFormat="1">
      <c r="A155" s="14"/>
      <c r="B155" s="233"/>
      <c r="C155" s="234"/>
      <c r="D155" s="217" t="s">
        <v>139</v>
      </c>
      <c r="E155" s="235" t="s">
        <v>19</v>
      </c>
      <c r="F155" s="236" t="s">
        <v>142</v>
      </c>
      <c r="G155" s="234"/>
      <c r="H155" s="237">
        <v>19152</v>
      </c>
      <c r="I155" s="238"/>
      <c r="J155" s="234"/>
      <c r="K155" s="234"/>
      <c r="L155" s="239"/>
      <c r="M155" s="240"/>
      <c r="N155" s="241"/>
      <c r="O155" s="241"/>
      <c r="P155" s="241"/>
      <c r="Q155" s="241"/>
      <c r="R155" s="241"/>
      <c r="S155" s="241"/>
      <c r="T155" s="242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43" t="s">
        <v>139</v>
      </c>
      <c r="AU155" s="243" t="s">
        <v>80</v>
      </c>
      <c r="AV155" s="14" t="s">
        <v>129</v>
      </c>
      <c r="AW155" s="14" t="s">
        <v>4</v>
      </c>
      <c r="AX155" s="14" t="s">
        <v>77</v>
      </c>
      <c r="AY155" s="243" t="s">
        <v>122</v>
      </c>
    </row>
    <row r="156" s="2" customFormat="1">
      <c r="A156" s="38"/>
      <c r="B156" s="39"/>
      <c r="C156" s="204" t="s">
        <v>243</v>
      </c>
      <c r="D156" s="204" t="s">
        <v>124</v>
      </c>
      <c r="E156" s="205" t="s">
        <v>244</v>
      </c>
      <c r="F156" s="206" t="s">
        <v>245</v>
      </c>
      <c r="G156" s="207" t="s">
        <v>135</v>
      </c>
      <c r="H156" s="208">
        <v>0.5</v>
      </c>
      <c r="I156" s="209"/>
      <c r="J156" s="210">
        <f>ROUND(I156*H156,2)</f>
        <v>0</v>
      </c>
      <c r="K156" s="206" t="s">
        <v>128</v>
      </c>
      <c r="L156" s="44"/>
      <c r="M156" s="211" t="s">
        <v>19</v>
      </c>
      <c r="N156" s="212" t="s">
        <v>40</v>
      </c>
      <c r="O156" s="84"/>
      <c r="P156" s="213">
        <f>O156*H156</f>
        <v>0</v>
      </c>
      <c r="Q156" s="213">
        <v>0</v>
      </c>
      <c r="R156" s="213">
        <f>Q156*H156</f>
        <v>0</v>
      </c>
      <c r="S156" s="213">
        <v>0</v>
      </c>
      <c r="T156" s="214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15" t="s">
        <v>129</v>
      </c>
      <c r="AT156" s="215" t="s">
        <v>124</v>
      </c>
      <c r="AU156" s="215" t="s">
        <v>80</v>
      </c>
      <c r="AY156" s="17" t="s">
        <v>122</v>
      </c>
      <c r="BE156" s="216">
        <f>IF(N156="základní",J156,0)</f>
        <v>0</v>
      </c>
      <c r="BF156" s="216">
        <f>IF(N156="snížená",J156,0)</f>
        <v>0</v>
      </c>
      <c r="BG156" s="216">
        <f>IF(N156="zákl. přenesená",J156,0)</f>
        <v>0</v>
      </c>
      <c r="BH156" s="216">
        <f>IF(N156="sníž. přenesená",J156,0)</f>
        <v>0</v>
      </c>
      <c r="BI156" s="216">
        <f>IF(N156="nulová",J156,0)</f>
        <v>0</v>
      </c>
      <c r="BJ156" s="17" t="s">
        <v>77</v>
      </c>
      <c r="BK156" s="216">
        <f>ROUND(I156*H156,2)</f>
        <v>0</v>
      </c>
      <c r="BL156" s="17" t="s">
        <v>129</v>
      </c>
      <c r="BM156" s="215" t="s">
        <v>246</v>
      </c>
    </row>
    <row r="157" s="2" customFormat="1">
      <c r="A157" s="38"/>
      <c r="B157" s="39"/>
      <c r="C157" s="40"/>
      <c r="D157" s="217" t="s">
        <v>131</v>
      </c>
      <c r="E157" s="40"/>
      <c r="F157" s="218" t="s">
        <v>247</v>
      </c>
      <c r="G157" s="40"/>
      <c r="H157" s="40"/>
      <c r="I157" s="219"/>
      <c r="J157" s="40"/>
      <c r="K157" s="40"/>
      <c r="L157" s="44"/>
      <c r="M157" s="220"/>
      <c r="N157" s="221"/>
      <c r="O157" s="84"/>
      <c r="P157" s="84"/>
      <c r="Q157" s="84"/>
      <c r="R157" s="84"/>
      <c r="S157" s="84"/>
      <c r="T157" s="85"/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T157" s="17" t="s">
        <v>131</v>
      </c>
      <c r="AU157" s="17" t="s">
        <v>80</v>
      </c>
    </row>
    <row r="158" s="13" customFormat="1">
      <c r="A158" s="13"/>
      <c r="B158" s="222"/>
      <c r="C158" s="223"/>
      <c r="D158" s="217" t="s">
        <v>139</v>
      </c>
      <c r="E158" s="224" t="s">
        <v>19</v>
      </c>
      <c r="F158" s="225" t="s">
        <v>248</v>
      </c>
      <c r="G158" s="223"/>
      <c r="H158" s="226">
        <v>0.5</v>
      </c>
      <c r="I158" s="227"/>
      <c r="J158" s="223"/>
      <c r="K158" s="223"/>
      <c r="L158" s="228"/>
      <c r="M158" s="229"/>
      <c r="N158" s="230"/>
      <c r="O158" s="230"/>
      <c r="P158" s="230"/>
      <c r="Q158" s="230"/>
      <c r="R158" s="230"/>
      <c r="S158" s="230"/>
      <c r="T158" s="231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32" t="s">
        <v>139</v>
      </c>
      <c r="AU158" s="232" t="s">
        <v>80</v>
      </c>
      <c r="AV158" s="13" t="s">
        <v>80</v>
      </c>
      <c r="AW158" s="13" t="s">
        <v>31</v>
      </c>
      <c r="AX158" s="13" t="s">
        <v>77</v>
      </c>
      <c r="AY158" s="232" t="s">
        <v>122</v>
      </c>
    </row>
    <row r="159" s="2" customFormat="1">
      <c r="A159" s="38"/>
      <c r="B159" s="39"/>
      <c r="C159" s="204" t="s">
        <v>7</v>
      </c>
      <c r="D159" s="204" t="s">
        <v>124</v>
      </c>
      <c r="E159" s="205" t="s">
        <v>249</v>
      </c>
      <c r="F159" s="206" t="s">
        <v>250</v>
      </c>
      <c r="G159" s="207" t="s">
        <v>135</v>
      </c>
      <c r="H159" s="208">
        <v>11.199999999999999</v>
      </c>
      <c r="I159" s="209"/>
      <c r="J159" s="210">
        <f>ROUND(I159*H159,2)</f>
        <v>0</v>
      </c>
      <c r="K159" s="206" t="s">
        <v>128</v>
      </c>
      <c r="L159" s="44"/>
      <c r="M159" s="211" t="s">
        <v>19</v>
      </c>
      <c r="N159" s="212" t="s">
        <v>40</v>
      </c>
      <c r="O159" s="84"/>
      <c r="P159" s="213">
        <f>O159*H159</f>
        <v>0</v>
      </c>
      <c r="Q159" s="213">
        <v>0</v>
      </c>
      <c r="R159" s="213">
        <f>Q159*H159</f>
        <v>0</v>
      </c>
      <c r="S159" s="213">
        <v>0</v>
      </c>
      <c r="T159" s="214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15" t="s">
        <v>129</v>
      </c>
      <c r="AT159" s="215" t="s">
        <v>124</v>
      </c>
      <c r="AU159" s="215" t="s">
        <v>80</v>
      </c>
      <c r="AY159" s="17" t="s">
        <v>122</v>
      </c>
      <c r="BE159" s="216">
        <f>IF(N159="základní",J159,0)</f>
        <v>0</v>
      </c>
      <c r="BF159" s="216">
        <f>IF(N159="snížená",J159,0)</f>
        <v>0</v>
      </c>
      <c r="BG159" s="216">
        <f>IF(N159="zákl. přenesená",J159,0)</f>
        <v>0</v>
      </c>
      <c r="BH159" s="216">
        <f>IF(N159="sníž. přenesená",J159,0)</f>
        <v>0</v>
      </c>
      <c r="BI159" s="216">
        <f>IF(N159="nulová",J159,0)</f>
        <v>0</v>
      </c>
      <c r="BJ159" s="17" t="s">
        <v>77</v>
      </c>
      <c r="BK159" s="216">
        <f>ROUND(I159*H159,2)</f>
        <v>0</v>
      </c>
      <c r="BL159" s="17" t="s">
        <v>129</v>
      </c>
      <c r="BM159" s="215" t="s">
        <v>251</v>
      </c>
    </row>
    <row r="160" s="2" customFormat="1">
      <c r="A160" s="38"/>
      <c r="B160" s="39"/>
      <c r="C160" s="40"/>
      <c r="D160" s="217" t="s">
        <v>131</v>
      </c>
      <c r="E160" s="40"/>
      <c r="F160" s="218" t="s">
        <v>252</v>
      </c>
      <c r="G160" s="40"/>
      <c r="H160" s="40"/>
      <c r="I160" s="219"/>
      <c r="J160" s="40"/>
      <c r="K160" s="40"/>
      <c r="L160" s="44"/>
      <c r="M160" s="220"/>
      <c r="N160" s="221"/>
      <c r="O160" s="84"/>
      <c r="P160" s="84"/>
      <c r="Q160" s="84"/>
      <c r="R160" s="84"/>
      <c r="S160" s="84"/>
      <c r="T160" s="85"/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T160" s="17" t="s">
        <v>131</v>
      </c>
      <c r="AU160" s="17" t="s">
        <v>80</v>
      </c>
    </row>
    <row r="161" s="13" customFormat="1">
      <c r="A161" s="13"/>
      <c r="B161" s="222"/>
      <c r="C161" s="223"/>
      <c r="D161" s="217" t="s">
        <v>139</v>
      </c>
      <c r="E161" s="224" t="s">
        <v>19</v>
      </c>
      <c r="F161" s="225" t="s">
        <v>253</v>
      </c>
      <c r="G161" s="223"/>
      <c r="H161" s="226">
        <v>11.199999999999999</v>
      </c>
      <c r="I161" s="227"/>
      <c r="J161" s="223"/>
      <c r="K161" s="223"/>
      <c r="L161" s="228"/>
      <c r="M161" s="229"/>
      <c r="N161" s="230"/>
      <c r="O161" s="230"/>
      <c r="P161" s="230"/>
      <c r="Q161" s="230"/>
      <c r="R161" s="230"/>
      <c r="S161" s="230"/>
      <c r="T161" s="231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32" t="s">
        <v>139</v>
      </c>
      <c r="AU161" s="232" t="s">
        <v>80</v>
      </c>
      <c r="AV161" s="13" t="s">
        <v>80</v>
      </c>
      <c r="AW161" s="13" t="s">
        <v>31</v>
      </c>
      <c r="AX161" s="13" t="s">
        <v>69</v>
      </c>
      <c r="AY161" s="232" t="s">
        <v>122</v>
      </c>
    </row>
    <row r="162" s="14" customFormat="1">
      <c r="A162" s="14"/>
      <c r="B162" s="233"/>
      <c r="C162" s="234"/>
      <c r="D162" s="217" t="s">
        <v>139</v>
      </c>
      <c r="E162" s="235" t="s">
        <v>19</v>
      </c>
      <c r="F162" s="236" t="s">
        <v>142</v>
      </c>
      <c r="G162" s="234"/>
      <c r="H162" s="237">
        <v>11.199999999999999</v>
      </c>
      <c r="I162" s="238"/>
      <c r="J162" s="234"/>
      <c r="K162" s="234"/>
      <c r="L162" s="239"/>
      <c r="M162" s="240"/>
      <c r="N162" s="241"/>
      <c r="O162" s="241"/>
      <c r="P162" s="241"/>
      <c r="Q162" s="241"/>
      <c r="R162" s="241"/>
      <c r="S162" s="241"/>
      <c r="T162" s="242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43" t="s">
        <v>139</v>
      </c>
      <c r="AU162" s="243" t="s">
        <v>80</v>
      </c>
      <c r="AV162" s="14" t="s">
        <v>129</v>
      </c>
      <c r="AW162" s="14" t="s">
        <v>4</v>
      </c>
      <c r="AX162" s="14" t="s">
        <v>77</v>
      </c>
      <c r="AY162" s="243" t="s">
        <v>122</v>
      </c>
    </row>
    <row r="163" s="2" customFormat="1">
      <c r="A163" s="38"/>
      <c r="B163" s="39"/>
      <c r="C163" s="204" t="s">
        <v>254</v>
      </c>
      <c r="D163" s="204" t="s">
        <v>124</v>
      </c>
      <c r="E163" s="205" t="s">
        <v>255</v>
      </c>
      <c r="F163" s="206" t="s">
        <v>256</v>
      </c>
      <c r="G163" s="207" t="s">
        <v>257</v>
      </c>
      <c r="H163" s="208">
        <v>2298.2399999999998</v>
      </c>
      <c r="I163" s="209"/>
      <c r="J163" s="210">
        <f>ROUND(I163*H163,2)</f>
        <v>0</v>
      </c>
      <c r="K163" s="206" t="s">
        <v>128</v>
      </c>
      <c r="L163" s="44"/>
      <c r="M163" s="211" t="s">
        <v>19</v>
      </c>
      <c r="N163" s="212" t="s">
        <v>40</v>
      </c>
      <c r="O163" s="84"/>
      <c r="P163" s="213">
        <f>O163*H163</f>
        <v>0</v>
      </c>
      <c r="Q163" s="213">
        <v>0</v>
      </c>
      <c r="R163" s="213">
        <f>Q163*H163</f>
        <v>0</v>
      </c>
      <c r="S163" s="213">
        <v>0</v>
      </c>
      <c r="T163" s="214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15" t="s">
        <v>129</v>
      </c>
      <c r="AT163" s="215" t="s">
        <v>124</v>
      </c>
      <c r="AU163" s="215" t="s">
        <v>80</v>
      </c>
      <c r="AY163" s="17" t="s">
        <v>122</v>
      </c>
      <c r="BE163" s="216">
        <f>IF(N163="základní",J163,0)</f>
        <v>0</v>
      </c>
      <c r="BF163" s="216">
        <f>IF(N163="snížená",J163,0)</f>
        <v>0</v>
      </c>
      <c r="BG163" s="216">
        <f>IF(N163="zákl. přenesená",J163,0)</f>
        <v>0</v>
      </c>
      <c r="BH163" s="216">
        <f>IF(N163="sníž. přenesená",J163,0)</f>
        <v>0</v>
      </c>
      <c r="BI163" s="216">
        <f>IF(N163="nulová",J163,0)</f>
        <v>0</v>
      </c>
      <c r="BJ163" s="17" t="s">
        <v>77</v>
      </c>
      <c r="BK163" s="216">
        <f>ROUND(I163*H163,2)</f>
        <v>0</v>
      </c>
      <c r="BL163" s="17" t="s">
        <v>129</v>
      </c>
      <c r="BM163" s="215" t="s">
        <v>258</v>
      </c>
    </row>
    <row r="164" s="2" customFormat="1">
      <c r="A164" s="38"/>
      <c r="B164" s="39"/>
      <c r="C164" s="40"/>
      <c r="D164" s="217" t="s">
        <v>131</v>
      </c>
      <c r="E164" s="40"/>
      <c r="F164" s="218" t="s">
        <v>259</v>
      </c>
      <c r="G164" s="40"/>
      <c r="H164" s="40"/>
      <c r="I164" s="219"/>
      <c r="J164" s="40"/>
      <c r="K164" s="40"/>
      <c r="L164" s="44"/>
      <c r="M164" s="220"/>
      <c r="N164" s="221"/>
      <c r="O164" s="84"/>
      <c r="P164" s="84"/>
      <c r="Q164" s="84"/>
      <c r="R164" s="84"/>
      <c r="S164" s="84"/>
      <c r="T164" s="85"/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T164" s="17" t="s">
        <v>131</v>
      </c>
      <c r="AU164" s="17" t="s">
        <v>80</v>
      </c>
    </row>
    <row r="165" s="13" customFormat="1">
      <c r="A165" s="13"/>
      <c r="B165" s="222"/>
      <c r="C165" s="223"/>
      <c r="D165" s="217" t="s">
        <v>139</v>
      </c>
      <c r="E165" s="224" t="s">
        <v>19</v>
      </c>
      <c r="F165" s="225" t="s">
        <v>260</v>
      </c>
      <c r="G165" s="223"/>
      <c r="H165" s="226">
        <v>2298.2399999999998</v>
      </c>
      <c r="I165" s="227"/>
      <c r="J165" s="223"/>
      <c r="K165" s="223"/>
      <c r="L165" s="228"/>
      <c r="M165" s="229"/>
      <c r="N165" s="230"/>
      <c r="O165" s="230"/>
      <c r="P165" s="230"/>
      <c r="Q165" s="230"/>
      <c r="R165" s="230"/>
      <c r="S165" s="230"/>
      <c r="T165" s="231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32" t="s">
        <v>139</v>
      </c>
      <c r="AU165" s="232" t="s">
        <v>80</v>
      </c>
      <c r="AV165" s="13" t="s">
        <v>80</v>
      </c>
      <c r="AW165" s="13" t="s">
        <v>31</v>
      </c>
      <c r="AX165" s="13" t="s">
        <v>77</v>
      </c>
      <c r="AY165" s="232" t="s">
        <v>122</v>
      </c>
    </row>
    <row r="166" s="2" customFormat="1" ht="16.5" customHeight="1">
      <c r="A166" s="38"/>
      <c r="B166" s="39"/>
      <c r="C166" s="204" t="s">
        <v>261</v>
      </c>
      <c r="D166" s="204" t="s">
        <v>124</v>
      </c>
      <c r="E166" s="205" t="s">
        <v>262</v>
      </c>
      <c r="F166" s="206" t="s">
        <v>263</v>
      </c>
      <c r="G166" s="207" t="s">
        <v>257</v>
      </c>
      <c r="H166" s="208">
        <v>0.29999999999999999</v>
      </c>
      <c r="I166" s="209"/>
      <c r="J166" s="210">
        <f>ROUND(I166*H166,2)</f>
        <v>0</v>
      </c>
      <c r="K166" s="206" t="s">
        <v>19</v>
      </c>
      <c r="L166" s="44"/>
      <c r="M166" s="211" t="s">
        <v>19</v>
      </c>
      <c r="N166" s="212" t="s">
        <v>40</v>
      </c>
      <c r="O166" s="84"/>
      <c r="P166" s="213">
        <f>O166*H166</f>
        <v>0</v>
      </c>
      <c r="Q166" s="213">
        <v>0</v>
      </c>
      <c r="R166" s="213">
        <f>Q166*H166</f>
        <v>0</v>
      </c>
      <c r="S166" s="213">
        <v>0</v>
      </c>
      <c r="T166" s="214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15" t="s">
        <v>129</v>
      </c>
      <c r="AT166" s="215" t="s">
        <v>124</v>
      </c>
      <c r="AU166" s="215" t="s">
        <v>80</v>
      </c>
      <c r="AY166" s="17" t="s">
        <v>122</v>
      </c>
      <c r="BE166" s="216">
        <f>IF(N166="základní",J166,0)</f>
        <v>0</v>
      </c>
      <c r="BF166" s="216">
        <f>IF(N166="snížená",J166,0)</f>
        <v>0</v>
      </c>
      <c r="BG166" s="216">
        <f>IF(N166="zákl. přenesená",J166,0)</f>
        <v>0</v>
      </c>
      <c r="BH166" s="216">
        <f>IF(N166="sníž. přenesená",J166,0)</f>
        <v>0</v>
      </c>
      <c r="BI166" s="216">
        <f>IF(N166="nulová",J166,0)</f>
        <v>0</v>
      </c>
      <c r="BJ166" s="17" t="s">
        <v>77</v>
      </c>
      <c r="BK166" s="216">
        <f>ROUND(I166*H166,2)</f>
        <v>0</v>
      </c>
      <c r="BL166" s="17" t="s">
        <v>129</v>
      </c>
      <c r="BM166" s="215" t="s">
        <v>264</v>
      </c>
    </row>
    <row r="167" s="2" customFormat="1">
      <c r="A167" s="38"/>
      <c r="B167" s="39"/>
      <c r="C167" s="40"/>
      <c r="D167" s="217" t="s">
        <v>131</v>
      </c>
      <c r="E167" s="40"/>
      <c r="F167" s="218" t="s">
        <v>263</v>
      </c>
      <c r="G167" s="40"/>
      <c r="H167" s="40"/>
      <c r="I167" s="219"/>
      <c r="J167" s="40"/>
      <c r="K167" s="40"/>
      <c r="L167" s="44"/>
      <c r="M167" s="220"/>
      <c r="N167" s="221"/>
      <c r="O167" s="84"/>
      <c r="P167" s="84"/>
      <c r="Q167" s="84"/>
      <c r="R167" s="84"/>
      <c r="S167" s="84"/>
      <c r="T167" s="85"/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T167" s="17" t="s">
        <v>131</v>
      </c>
      <c r="AU167" s="17" t="s">
        <v>80</v>
      </c>
    </row>
    <row r="168" s="13" customFormat="1">
      <c r="A168" s="13"/>
      <c r="B168" s="222"/>
      <c r="C168" s="223"/>
      <c r="D168" s="217" t="s">
        <v>139</v>
      </c>
      <c r="E168" s="224" t="s">
        <v>19</v>
      </c>
      <c r="F168" s="225" t="s">
        <v>265</v>
      </c>
      <c r="G168" s="223"/>
      <c r="H168" s="226">
        <v>0.29999999999999999</v>
      </c>
      <c r="I168" s="227"/>
      <c r="J168" s="223"/>
      <c r="K168" s="223"/>
      <c r="L168" s="228"/>
      <c r="M168" s="229"/>
      <c r="N168" s="230"/>
      <c r="O168" s="230"/>
      <c r="P168" s="230"/>
      <c r="Q168" s="230"/>
      <c r="R168" s="230"/>
      <c r="S168" s="230"/>
      <c r="T168" s="231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32" t="s">
        <v>139</v>
      </c>
      <c r="AU168" s="232" t="s">
        <v>80</v>
      </c>
      <c r="AV168" s="13" t="s">
        <v>80</v>
      </c>
      <c r="AW168" s="13" t="s">
        <v>31</v>
      </c>
      <c r="AX168" s="13" t="s">
        <v>77</v>
      </c>
      <c r="AY168" s="232" t="s">
        <v>122</v>
      </c>
    </row>
    <row r="169" s="2" customFormat="1" ht="16.5" customHeight="1">
      <c r="A169" s="38"/>
      <c r="B169" s="39"/>
      <c r="C169" s="204" t="s">
        <v>266</v>
      </c>
      <c r="D169" s="204" t="s">
        <v>124</v>
      </c>
      <c r="E169" s="205" t="s">
        <v>267</v>
      </c>
      <c r="F169" s="206" t="s">
        <v>268</v>
      </c>
      <c r="G169" s="207" t="s">
        <v>135</v>
      </c>
      <c r="H169" s="208">
        <v>1276.8</v>
      </c>
      <c r="I169" s="209"/>
      <c r="J169" s="210">
        <f>ROUND(I169*H169,2)</f>
        <v>0</v>
      </c>
      <c r="K169" s="206" t="s">
        <v>128</v>
      </c>
      <c r="L169" s="44"/>
      <c r="M169" s="211" t="s">
        <v>19</v>
      </c>
      <c r="N169" s="212" t="s">
        <v>40</v>
      </c>
      <c r="O169" s="84"/>
      <c r="P169" s="213">
        <f>O169*H169</f>
        <v>0</v>
      </c>
      <c r="Q169" s="213">
        <v>0</v>
      </c>
      <c r="R169" s="213">
        <f>Q169*H169</f>
        <v>0</v>
      </c>
      <c r="S169" s="213">
        <v>0</v>
      </c>
      <c r="T169" s="214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15" t="s">
        <v>129</v>
      </c>
      <c r="AT169" s="215" t="s">
        <v>124</v>
      </c>
      <c r="AU169" s="215" t="s">
        <v>80</v>
      </c>
      <c r="AY169" s="17" t="s">
        <v>122</v>
      </c>
      <c r="BE169" s="216">
        <f>IF(N169="základní",J169,0)</f>
        <v>0</v>
      </c>
      <c r="BF169" s="216">
        <f>IF(N169="snížená",J169,0)</f>
        <v>0</v>
      </c>
      <c r="BG169" s="216">
        <f>IF(N169="zákl. přenesená",J169,0)</f>
        <v>0</v>
      </c>
      <c r="BH169" s="216">
        <f>IF(N169="sníž. přenesená",J169,0)</f>
        <v>0</v>
      </c>
      <c r="BI169" s="216">
        <f>IF(N169="nulová",J169,0)</f>
        <v>0</v>
      </c>
      <c r="BJ169" s="17" t="s">
        <v>77</v>
      </c>
      <c r="BK169" s="216">
        <f>ROUND(I169*H169,2)</f>
        <v>0</v>
      </c>
      <c r="BL169" s="17" t="s">
        <v>129</v>
      </c>
      <c r="BM169" s="215" t="s">
        <v>269</v>
      </c>
    </row>
    <row r="170" s="2" customFormat="1">
      <c r="A170" s="38"/>
      <c r="B170" s="39"/>
      <c r="C170" s="40"/>
      <c r="D170" s="217" t="s">
        <v>131</v>
      </c>
      <c r="E170" s="40"/>
      <c r="F170" s="218" t="s">
        <v>270</v>
      </c>
      <c r="G170" s="40"/>
      <c r="H170" s="40"/>
      <c r="I170" s="219"/>
      <c r="J170" s="40"/>
      <c r="K170" s="40"/>
      <c r="L170" s="44"/>
      <c r="M170" s="220"/>
      <c r="N170" s="221"/>
      <c r="O170" s="84"/>
      <c r="P170" s="84"/>
      <c r="Q170" s="84"/>
      <c r="R170" s="84"/>
      <c r="S170" s="84"/>
      <c r="T170" s="85"/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T170" s="17" t="s">
        <v>131</v>
      </c>
      <c r="AU170" s="17" t="s">
        <v>80</v>
      </c>
    </row>
    <row r="171" s="13" customFormat="1">
      <c r="A171" s="13"/>
      <c r="B171" s="222"/>
      <c r="C171" s="223"/>
      <c r="D171" s="217" t="s">
        <v>139</v>
      </c>
      <c r="E171" s="224" t="s">
        <v>19</v>
      </c>
      <c r="F171" s="225" t="s">
        <v>271</v>
      </c>
      <c r="G171" s="223"/>
      <c r="H171" s="226">
        <v>1276.8</v>
      </c>
      <c r="I171" s="227"/>
      <c r="J171" s="223"/>
      <c r="K171" s="223"/>
      <c r="L171" s="228"/>
      <c r="M171" s="229"/>
      <c r="N171" s="230"/>
      <c r="O171" s="230"/>
      <c r="P171" s="230"/>
      <c r="Q171" s="230"/>
      <c r="R171" s="230"/>
      <c r="S171" s="230"/>
      <c r="T171" s="231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32" t="s">
        <v>139</v>
      </c>
      <c r="AU171" s="232" t="s">
        <v>80</v>
      </c>
      <c r="AV171" s="13" t="s">
        <v>80</v>
      </c>
      <c r="AW171" s="13" t="s">
        <v>31</v>
      </c>
      <c r="AX171" s="13" t="s">
        <v>77</v>
      </c>
      <c r="AY171" s="232" t="s">
        <v>122</v>
      </c>
    </row>
    <row r="172" s="2" customFormat="1">
      <c r="A172" s="38"/>
      <c r="B172" s="39"/>
      <c r="C172" s="204" t="s">
        <v>272</v>
      </c>
      <c r="D172" s="204" t="s">
        <v>124</v>
      </c>
      <c r="E172" s="205" t="s">
        <v>273</v>
      </c>
      <c r="F172" s="206" t="s">
        <v>274</v>
      </c>
      <c r="G172" s="207" t="s">
        <v>135</v>
      </c>
      <c r="H172" s="208">
        <v>7.96</v>
      </c>
      <c r="I172" s="209"/>
      <c r="J172" s="210">
        <f>ROUND(I172*H172,2)</f>
        <v>0</v>
      </c>
      <c r="K172" s="206" t="s">
        <v>128</v>
      </c>
      <c r="L172" s="44"/>
      <c r="M172" s="211" t="s">
        <v>19</v>
      </c>
      <c r="N172" s="212" t="s">
        <v>40</v>
      </c>
      <c r="O172" s="84"/>
      <c r="P172" s="213">
        <f>O172*H172</f>
        <v>0</v>
      </c>
      <c r="Q172" s="213">
        <v>0</v>
      </c>
      <c r="R172" s="213">
        <f>Q172*H172</f>
        <v>0</v>
      </c>
      <c r="S172" s="213">
        <v>0</v>
      </c>
      <c r="T172" s="214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15" t="s">
        <v>129</v>
      </c>
      <c r="AT172" s="215" t="s">
        <v>124</v>
      </c>
      <c r="AU172" s="215" t="s">
        <v>80</v>
      </c>
      <c r="AY172" s="17" t="s">
        <v>122</v>
      </c>
      <c r="BE172" s="216">
        <f>IF(N172="základní",J172,0)</f>
        <v>0</v>
      </c>
      <c r="BF172" s="216">
        <f>IF(N172="snížená",J172,0)</f>
        <v>0</v>
      </c>
      <c r="BG172" s="216">
        <f>IF(N172="zákl. přenesená",J172,0)</f>
        <v>0</v>
      </c>
      <c r="BH172" s="216">
        <f>IF(N172="sníž. přenesená",J172,0)</f>
        <v>0</v>
      </c>
      <c r="BI172" s="216">
        <f>IF(N172="nulová",J172,0)</f>
        <v>0</v>
      </c>
      <c r="BJ172" s="17" t="s">
        <v>77</v>
      </c>
      <c r="BK172" s="216">
        <f>ROUND(I172*H172,2)</f>
        <v>0</v>
      </c>
      <c r="BL172" s="17" t="s">
        <v>129</v>
      </c>
      <c r="BM172" s="215" t="s">
        <v>275</v>
      </c>
    </row>
    <row r="173" s="2" customFormat="1">
      <c r="A173" s="38"/>
      <c r="B173" s="39"/>
      <c r="C173" s="40"/>
      <c r="D173" s="217" t="s">
        <v>131</v>
      </c>
      <c r="E173" s="40"/>
      <c r="F173" s="218" t="s">
        <v>276</v>
      </c>
      <c r="G173" s="40"/>
      <c r="H173" s="40"/>
      <c r="I173" s="219"/>
      <c r="J173" s="40"/>
      <c r="K173" s="40"/>
      <c r="L173" s="44"/>
      <c r="M173" s="220"/>
      <c r="N173" s="221"/>
      <c r="O173" s="84"/>
      <c r="P173" s="84"/>
      <c r="Q173" s="84"/>
      <c r="R173" s="84"/>
      <c r="S173" s="84"/>
      <c r="T173" s="85"/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T173" s="17" t="s">
        <v>131</v>
      </c>
      <c r="AU173" s="17" t="s">
        <v>80</v>
      </c>
    </row>
    <row r="174" s="13" customFormat="1">
      <c r="A174" s="13"/>
      <c r="B174" s="222"/>
      <c r="C174" s="223"/>
      <c r="D174" s="217" t="s">
        <v>139</v>
      </c>
      <c r="E174" s="224" t="s">
        <v>19</v>
      </c>
      <c r="F174" s="225" t="s">
        <v>277</v>
      </c>
      <c r="G174" s="223"/>
      <c r="H174" s="226">
        <v>1</v>
      </c>
      <c r="I174" s="227"/>
      <c r="J174" s="223"/>
      <c r="K174" s="223"/>
      <c r="L174" s="228"/>
      <c r="M174" s="229"/>
      <c r="N174" s="230"/>
      <c r="O174" s="230"/>
      <c r="P174" s="230"/>
      <c r="Q174" s="230"/>
      <c r="R174" s="230"/>
      <c r="S174" s="230"/>
      <c r="T174" s="231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32" t="s">
        <v>139</v>
      </c>
      <c r="AU174" s="232" t="s">
        <v>80</v>
      </c>
      <c r="AV174" s="13" t="s">
        <v>80</v>
      </c>
      <c r="AW174" s="13" t="s">
        <v>31</v>
      </c>
      <c r="AX174" s="13" t="s">
        <v>69</v>
      </c>
      <c r="AY174" s="232" t="s">
        <v>122</v>
      </c>
    </row>
    <row r="175" s="13" customFormat="1">
      <c r="A175" s="13"/>
      <c r="B175" s="222"/>
      <c r="C175" s="223"/>
      <c r="D175" s="217" t="s">
        <v>139</v>
      </c>
      <c r="E175" s="224" t="s">
        <v>19</v>
      </c>
      <c r="F175" s="225" t="s">
        <v>191</v>
      </c>
      <c r="G175" s="223"/>
      <c r="H175" s="226">
        <v>0.95999999999999996</v>
      </c>
      <c r="I175" s="227"/>
      <c r="J175" s="223"/>
      <c r="K175" s="223"/>
      <c r="L175" s="228"/>
      <c r="M175" s="229"/>
      <c r="N175" s="230"/>
      <c r="O175" s="230"/>
      <c r="P175" s="230"/>
      <c r="Q175" s="230"/>
      <c r="R175" s="230"/>
      <c r="S175" s="230"/>
      <c r="T175" s="231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32" t="s">
        <v>139</v>
      </c>
      <c r="AU175" s="232" t="s">
        <v>80</v>
      </c>
      <c r="AV175" s="13" t="s">
        <v>80</v>
      </c>
      <c r="AW175" s="13" t="s">
        <v>31</v>
      </c>
      <c r="AX175" s="13" t="s">
        <v>69</v>
      </c>
      <c r="AY175" s="232" t="s">
        <v>122</v>
      </c>
    </row>
    <row r="176" s="13" customFormat="1">
      <c r="A176" s="13"/>
      <c r="B176" s="222"/>
      <c r="C176" s="223"/>
      <c r="D176" s="217" t="s">
        <v>139</v>
      </c>
      <c r="E176" s="224" t="s">
        <v>19</v>
      </c>
      <c r="F176" s="225" t="s">
        <v>278</v>
      </c>
      <c r="G176" s="223"/>
      <c r="H176" s="226">
        <v>6</v>
      </c>
      <c r="I176" s="227"/>
      <c r="J176" s="223"/>
      <c r="K176" s="223"/>
      <c r="L176" s="228"/>
      <c r="M176" s="229"/>
      <c r="N176" s="230"/>
      <c r="O176" s="230"/>
      <c r="P176" s="230"/>
      <c r="Q176" s="230"/>
      <c r="R176" s="230"/>
      <c r="S176" s="230"/>
      <c r="T176" s="231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32" t="s">
        <v>139</v>
      </c>
      <c r="AU176" s="232" t="s">
        <v>80</v>
      </c>
      <c r="AV176" s="13" t="s">
        <v>80</v>
      </c>
      <c r="AW176" s="13" t="s">
        <v>31</v>
      </c>
      <c r="AX176" s="13" t="s">
        <v>69</v>
      </c>
      <c r="AY176" s="232" t="s">
        <v>122</v>
      </c>
    </row>
    <row r="177" s="14" customFormat="1">
      <c r="A177" s="14"/>
      <c r="B177" s="233"/>
      <c r="C177" s="234"/>
      <c r="D177" s="217" t="s">
        <v>139</v>
      </c>
      <c r="E177" s="235" t="s">
        <v>19</v>
      </c>
      <c r="F177" s="236" t="s">
        <v>142</v>
      </c>
      <c r="G177" s="234"/>
      <c r="H177" s="237">
        <v>7.96</v>
      </c>
      <c r="I177" s="238"/>
      <c r="J177" s="234"/>
      <c r="K177" s="234"/>
      <c r="L177" s="239"/>
      <c r="M177" s="240"/>
      <c r="N177" s="241"/>
      <c r="O177" s="241"/>
      <c r="P177" s="241"/>
      <c r="Q177" s="241"/>
      <c r="R177" s="241"/>
      <c r="S177" s="241"/>
      <c r="T177" s="242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43" t="s">
        <v>139</v>
      </c>
      <c r="AU177" s="243" t="s">
        <v>80</v>
      </c>
      <c r="AV177" s="14" t="s">
        <v>129</v>
      </c>
      <c r="AW177" s="14" t="s">
        <v>4</v>
      </c>
      <c r="AX177" s="14" t="s">
        <v>77</v>
      </c>
      <c r="AY177" s="243" t="s">
        <v>122</v>
      </c>
    </row>
    <row r="178" s="2" customFormat="1" ht="16.5" customHeight="1">
      <c r="A178" s="38"/>
      <c r="B178" s="39"/>
      <c r="C178" s="244" t="s">
        <v>279</v>
      </c>
      <c r="D178" s="244" t="s">
        <v>280</v>
      </c>
      <c r="E178" s="245" t="s">
        <v>281</v>
      </c>
      <c r="F178" s="246" t="s">
        <v>282</v>
      </c>
      <c r="G178" s="247" t="s">
        <v>257</v>
      </c>
      <c r="H178" s="248">
        <v>10.119999999999999</v>
      </c>
      <c r="I178" s="249"/>
      <c r="J178" s="250">
        <f>ROUND(I178*H178,2)</f>
        <v>0</v>
      </c>
      <c r="K178" s="246" t="s">
        <v>128</v>
      </c>
      <c r="L178" s="251"/>
      <c r="M178" s="252" t="s">
        <v>19</v>
      </c>
      <c r="N178" s="253" t="s">
        <v>40</v>
      </c>
      <c r="O178" s="84"/>
      <c r="P178" s="213">
        <f>O178*H178</f>
        <v>0</v>
      </c>
      <c r="Q178" s="213">
        <v>1</v>
      </c>
      <c r="R178" s="213">
        <f>Q178*H178</f>
        <v>10.119999999999999</v>
      </c>
      <c r="S178" s="213">
        <v>0</v>
      </c>
      <c r="T178" s="214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15" t="s">
        <v>173</v>
      </c>
      <c r="AT178" s="215" t="s">
        <v>280</v>
      </c>
      <c r="AU178" s="215" t="s">
        <v>80</v>
      </c>
      <c r="AY178" s="17" t="s">
        <v>122</v>
      </c>
      <c r="BE178" s="216">
        <f>IF(N178="základní",J178,0)</f>
        <v>0</v>
      </c>
      <c r="BF178" s="216">
        <f>IF(N178="snížená",J178,0)</f>
        <v>0</v>
      </c>
      <c r="BG178" s="216">
        <f>IF(N178="zákl. přenesená",J178,0)</f>
        <v>0</v>
      </c>
      <c r="BH178" s="216">
        <f>IF(N178="sníž. přenesená",J178,0)</f>
        <v>0</v>
      </c>
      <c r="BI178" s="216">
        <f>IF(N178="nulová",J178,0)</f>
        <v>0</v>
      </c>
      <c r="BJ178" s="17" t="s">
        <v>77</v>
      </c>
      <c r="BK178" s="216">
        <f>ROUND(I178*H178,2)</f>
        <v>0</v>
      </c>
      <c r="BL178" s="17" t="s">
        <v>129</v>
      </c>
      <c r="BM178" s="215" t="s">
        <v>283</v>
      </c>
    </row>
    <row r="179" s="2" customFormat="1">
      <c r="A179" s="38"/>
      <c r="B179" s="39"/>
      <c r="C179" s="40"/>
      <c r="D179" s="217" t="s">
        <v>131</v>
      </c>
      <c r="E179" s="40"/>
      <c r="F179" s="218" t="s">
        <v>282</v>
      </c>
      <c r="G179" s="40"/>
      <c r="H179" s="40"/>
      <c r="I179" s="219"/>
      <c r="J179" s="40"/>
      <c r="K179" s="40"/>
      <c r="L179" s="44"/>
      <c r="M179" s="220"/>
      <c r="N179" s="221"/>
      <c r="O179" s="84"/>
      <c r="P179" s="84"/>
      <c r="Q179" s="84"/>
      <c r="R179" s="84"/>
      <c r="S179" s="84"/>
      <c r="T179" s="85"/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T179" s="17" t="s">
        <v>131</v>
      </c>
      <c r="AU179" s="17" t="s">
        <v>80</v>
      </c>
    </row>
    <row r="180" s="13" customFormat="1">
      <c r="A180" s="13"/>
      <c r="B180" s="222"/>
      <c r="C180" s="223"/>
      <c r="D180" s="217" t="s">
        <v>139</v>
      </c>
      <c r="E180" s="224" t="s">
        <v>19</v>
      </c>
      <c r="F180" s="225" t="s">
        <v>284</v>
      </c>
      <c r="G180" s="223"/>
      <c r="H180" s="226">
        <v>10.119999999999999</v>
      </c>
      <c r="I180" s="227"/>
      <c r="J180" s="223"/>
      <c r="K180" s="223"/>
      <c r="L180" s="228"/>
      <c r="M180" s="229"/>
      <c r="N180" s="230"/>
      <c r="O180" s="230"/>
      <c r="P180" s="230"/>
      <c r="Q180" s="230"/>
      <c r="R180" s="230"/>
      <c r="S180" s="230"/>
      <c r="T180" s="231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32" t="s">
        <v>139</v>
      </c>
      <c r="AU180" s="232" t="s">
        <v>80</v>
      </c>
      <c r="AV180" s="13" t="s">
        <v>80</v>
      </c>
      <c r="AW180" s="13" t="s">
        <v>31</v>
      </c>
      <c r="AX180" s="13" t="s">
        <v>77</v>
      </c>
      <c r="AY180" s="232" t="s">
        <v>122</v>
      </c>
    </row>
    <row r="181" s="2" customFormat="1" ht="33" customHeight="1">
      <c r="A181" s="38"/>
      <c r="B181" s="39"/>
      <c r="C181" s="204" t="s">
        <v>285</v>
      </c>
      <c r="D181" s="204" t="s">
        <v>124</v>
      </c>
      <c r="E181" s="205" t="s">
        <v>286</v>
      </c>
      <c r="F181" s="206" t="s">
        <v>287</v>
      </c>
      <c r="G181" s="207" t="s">
        <v>127</v>
      </c>
      <c r="H181" s="208">
        <v>1197.05</v>
      </c>
      <c r="I181" s="209"/>
      <c r="J181" s="210">
        <f>ROUND(I181*H181,2)</f>
        <v>0</v>
      </c>
      <c r="K181" s="206" t="s">
        <v>128</v>
      </c>
      <c r="L181" s="44"/>
      <c r="M181" s="211" t="s">
        <v>19</v>
      </c>
      <c r="N181" s="212" t="s">
        <v>40</v>
      </c>
      <c r="O181" s="84"/>
      <c r="P181" s="213">
        <f>O181*H181</f>
        <v>0</v>
      </c>
      <c r="Q181" s="213">
        <v>0</v>
      </c>
      <c r="R181" s="213">
        <f>Q181*H181</f>
        <v>0</v>
      </c>
      <c r="S181" s="213">
        <v>0</v>
      </c>
      <c r="T181" s="214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15" t="s">
        <v>129</v>
      </c>
      <c r="AT181" s="215" t="s">
        <v>124</v>
      </c>
      <c r="AU181" s="215" t="s">
        <v>80</v>
      </c>
      <c r="AY181" s="17" t="s">
        <v>122</v>
      </c>
      <c r="BE181" s="216">
        <f>IF(N181="základní",J181,0)</f>
        <v>0</v>
      </c>
      <c r="BF181" s="216">
        <f>IF(N181="snížená",J181,0)</f>
        <v>0</v>
      </c>
      <c r="BG181" s="216">
        <f>IF(N181="zákl. přenesená",J181,0)</f>
        <v>0</v>
      </c>
      <c r="BH181" s="216">
        <f>IF(N181="sníž. přenesená",J181,0)</f>
        <v>0</v>
      </c>
      <c r="BI181" s="216">
        <f>IF(N181="nulová",J181,0)</f>
        <v>0</v>
      </c>
      <c r="BJ181" s="17" t="s">
        <v>77</v>
      </c>
      <c r="BK181" s="216">
        <f>ROUND(I181*H181,2)</f>
        <v>0</v>
      </c>
      <c r="BL181" s="17" t="s">
        <v>129</v>
      </c>
      <c r="BM181" s="215" t="s">
        <v>288</v>
      </c>
    </row>
    <row r="182" s="2" customFormat="1">
      <c r="A182" s="38"/>
      <c r="B182" s="39"/>
      <c r="C182" s="40"/>
      <c r="D182" s="217" t="s">
        <v>131</v>
      </c>
      <c r="E182" s="40"/>
      <c r="F182" s="218" t="s">
        <v>289</v>
      </c>
      <c r="G182" s="40"/>
      <c r="H182" s="40"/>
      <c r="I182" s="219"/>
      <c r="J182" s="40"/>
      <c r="K182" s="40"/>
      <c r="L182" s="44"/>
      <c r="M182" s="220"/>
      <c r="N182" s="221"/>
      <c r="O182" s="84"/>
      <c r="P182" s="84"/>
      <c r="Q182" s="84"/>
      <c r="R182" s="84"/>
      <c r="S182" s="84"/>
      <c r="T182" s="85"/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T182" s="17" t="s">
        <v>131</v>
      </c>
      <c r="AU182" s="17" t="s">
        <v>80</v>
      </c>
    </row>
    <row r="183" s="13" customFormat="1">
      <c r="A183" s="13"/>
      <c r="B183" s="222"/>
      <c r="C183" s="223"/>
      <c r="D183" s="217" t="s">
        <v>139</v>
      </c>
      <c r="E183" s="224" t="s">
        <v>19</v>
      </c>
      <c r="F183" s="225" t="s">
        <v>290</v>
      </c>
      <c r="G183" s="223"/>
      <c r="H183" s="226">
        <v>1197.05</v>
      </c>
      <c r="I183" s="227"/>
      <c r="J183" s="223"/>
      <c r="K183" s="223"/>
      <c r="L183" s="228"/>
      <c r="M183" s="229"/>
      <c r="N183" s="230"/>
      <c r="O183" s="230"/>
      <c r="P183" s="230"/>
      <c r="Q183" s="230"/>
      <c r="R183" s="230"/>
      <c r="S183" s="230"/>
      <c r="T183" s="231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32" t="s">
        <v>139</v>
      </c>
      <c r="AU183" s="232" t="s">
        <v>80</v>
      </c>
      <c r="AV183" s="13" t="s">
        <v>80</v>
      </c>
      <c r="AW183" s="13" t="s">
        <v>31</v>
      </c>
      <c r="AX183" s="13" t="s">
        <v>77</v>
      </c>
      <c r="AY183" s="232" t="s">
        <v>122</v>
      </c>
    </row>
    <row r="184" s="2" customFormat="1">
      <c r="A184" s="38"/>
      <c r="B184" s="39"/>
      <c r="C184" s="204" t="s">
        <v>291</v>
      </c>
      <c r="D184" s="204" t="s">
        <v>124</v>
      </c>
      <c r="E184" s="205" t="s">
        <v>292</v>
      </c>
      <c r="F184" s="206" t="s">
        <v>293</v>
      </c>
      <c r="G184" s="207" t="s">
        <v>127</v>
      </c>
      <c r="H184" s="208">
        <v>375</v>
      </c>
      <c r="I184" s="209"/>
      <c r="J184" s="210">
        <f>ROUND(I184*H184,2)</f>
        <v>0</v>
      </c>
      <c r="K184" s="206" t="s">
        <v>128</v>
      </c>
      <c r="L184" s="44"/>
      <c r="M184" s="211" t="s">
        <v>19</v>
      </c>
      <c r="N184" s="212" t="s">
        <v>40</v>
      </c>
      <c r="O184" s="84"/>
      <c r="P184" s="213">
        <f>O184*H184</f>
        <v>0</v>
      </c>
      <c r="Q184" s="213">
        <v>0</v>
      </c>
      <c r="R184" s="213">
        <f>Q184*H184</f>
        <v>0</v>
      </c>
      <c r="S184" s="213">
        <v>0</v>
      </c>
      <c r="T184" s="214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15" t="s">
        <v>129</v>
      </c>
      <c r="AT184" s="215" t="s">
        <v>124</v>
      </c>
      <c r="AU184" s="215" t="s">
        <v>80</v>
      </c>
      <c r="AY184" s="17" t="s">
        <v>122</v>
      </c>
      <c r="BE184" s="216">
        <f>IF(N184="základní",J184,0)</f>
        <v>0</v>
      </c>
      <c r="BF184" s="216">
        <f>IF(N184="snížená",J184,0)</f>
        <v>0</v>
      </c>
      <c r="BG184" s="216">
        <f>IF(N184="zákl. přenesená",J184,0)</f>
        <v>0</v>
      </c>
      <c r="BH184" s="216">
        <f>IF(N184="sníž. přenesená",J184,0)</f>
        <v>0</v>
      </c>
      <c r="BI184" s="216">
        <f>IF(N184="nulová",J184,0)</f>
        <v>0</v>
      </c>
      <c r="BJ184" s="17" t="s">
        <v>77</v>
      </c>
      <c r="BK184" s="216">
        <f>ROUND(I184*H184,2)</f>
        <v>0</v>
      </c>
      <c r="BL184" s="17" t="s">
        <v>129</v>
      </c>
      <c r="BM184" s="215" t="s">
        <v>294</v>
      </c>
    </row>
    <row r="185" s="2" customFormat="1">
      <c r="A185" s="38"/>
      <c r="B185" s="39"/>
      <c r="C185" s="40"/>
      <c r="D185" s="217" t="s">
        <v>131</v>
      </c>
      <c r="E185" s="40"/>
      <c r="F185" s="218" t="s">
        <v>295</v>
      </c>
      <c r="G185" s="40"/>
      <c r="H185" s="40"/>
      <c r="I185" s="219"/>
      <c r="J185" s="40"/>
      <c r="K185" s="40"/>
      <c r="L185" s="44"/>
      <c r="M185" s="220"/>
      <c r="N185" s="221"/>
      <c r="O185" s="84"/>
      <c r="P185" s="84"/>
      <c r="Q185" s="84"/>
      <c r="R185" s="84"/>
      <c r="S185" s="84"/>
      <c r="T185" s="85"/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T185" s="17" t="s">
        <v>131</v>
      </c>
      <c r="AU185" s="17" t="s">
        <v>80</v>
      </c>
    </row>
    <row r="186" s="13" customFormat="1">
      <c r="A186" s="13"/>
      <c r="B186" s="222"/>
      <c r="C186" s="223"/>
      <c r="D186" s="217" t="s">
        <v>139</v>
      </c>
      <c r="E186" s="224" t="s">
        <v>19</v>
      </c>
      <c r="F186" s="225" t="s">
        <v>296</v>
      </c>
      <c r="G186" s="223"/>
      <c r="H186" s="226">
        <v>375</v>
      </c>
      <c r="I186" s="227"/>
      <c r="J186" s="223"/>
      <c r="K186" s="223"/>
      <c r="L186" s="228"/>
      <c r="M186" s="229"/>
      <c r="N186" s="230"/>
      <c r="O186" s="230"/>
      <c r="P186" s="230"/>
      <c r="Q186" s="230"/>
      <c r="R186" s="230"/>
      <c r="S186" s="230"/>
      <c r="T186" s="231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32" t="s">
        <v>139</v>
      </c>
      <c r="AU186" s="232" t="s">
        <v>80</v>
      </c>
      <c r="AV186" s="13" t="s">
        <v>80</v>
      </c>
      <c r="AW186" s="13" t="s">
        <v>31</v>
      </c>
      <c r="AX186" s="13" t="s">
        <v>77</v>
      </c>
      <c r="AY186" s="232" t="s">
        <v>122</v>
      </c>
    </row>
    <row r="187" s="2" customFormat="1" ht="16.5" customHeight="1">
      <c r="A187" s="38"/>
      <c r="B187" s="39"/>
      <c r="C187" s="244" t="s">
        <v>297</v>
      </c>
      <c r="D187" s="244" t="s">
        <v>280</v>
      </c>
      <c r="E187" s="245" t="s">
        <v>298</v>
      </c>
      <c r="F187" s="246" t="s">
        <v>299</v>
      </c>
      <c r="G187" s="247" t="s">
        <v>300</v>
      </c>
      <c r="H187" s="248">
        <v>7.7249999999999996</v>
      </c>
      <c r="I187" s="249"/>
      <c r="J187" s="250">
        <f>ROUND(I187*H187,2)</f>
        <v>0</v>
      </c>
      <c r="K187" s="246" t="s">
        <v>128</v>
      </c>
      <c r="L187" s="251"/>
      <c r="M187" s="252" t="s">
        <v>19</v>
      </c>
      <c r="N187" s="253" t="s">
        <v>40</v>
      </c>
      <c r="O187" s="84"/>
      <c r="P187" s="213">
        <f>O187*H187</f>
        <v>0</v>
      </c>
      <c r="Q187" s="213">
        <v>0.001</v>
      </c>
      <c r="R187" s="213">
        <f>Q187*H187</f>
        <v>0.0077250000000000001</v>
      </c>
      <c r="S187" s="213">
        <v>0</v>
      </c>
      <c r="T187" s="214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215" t="s">
        <v>173</v>
      </c>
      <c r="AT187" s="215" t="s">
        <v>280</v>
      </c>
      <c r="AU187" s="215" t="s">
        <v>80</v>
      </c>
      <c r="AY187" s="17" t="s">
        <v>122</v>
      </c>
      <c r="BE187" s="216">
        <f>IF(N187="základní",J187,0)</f>
        <v>0</v>
      </c>
      <c r="BF187" s="216">
        <f>IF(N187="snížená",J187,0)</f>
        <v>0</v>
      </c>
      <c r="BG187" s="216">
        <f>IF(N187="zákl. přenesená",J187,0)</f>
        <v>0</v>
      </c>
      <c r="BH187" s="216">
        <f>IF(N187="sníž. přenesená",J187,0)</f>
        <v>0</v>
      </c>
      <c r="BI187" s="216">
        <f>IF(N187="nulová",J187,0)</f>
        <v>0</v>
      </c>
      <c r="BJ187" s="17" t="s">
        <v>77</v>
      </c>
      <c r="BK187" s="216">
        <f>ROUND(I187*H187,2)</f>
        <v>0</v>
      </c>
      <c r="BL187" s="17" t="s">
        <v>129</v>
      </c>
      <c r="BM187" s="215" t="s">
        <v>301</v>
      </c>
    </row>
    <row r="188" s="2" customFormat="1">
      <c r="A188" s="38"/>
      <c r="B188" s="39"/>
      <c r="C188" s="40"/>
      <c r="D188" s="217" t="s">
        <v>131</v>
      </c>
      <c r="E188" s="40"/>
      <c r="F188" s="218" t="s">
        <v>299</v>
      </c>
      <c r="G188" s="40"/>
      <c r="H188" s="40"/>
      <c r="I188" s="219"/>
      <c r="J188" s="40"/>
      <c r="K188" s="40"/>
      <c r="L188" s="44"/>
      <c r="M188" s="220"/>
      <c r="N188" s="221"/>
      <c r="O188" s="84"/>
      <c r="P188" s="84"/>
      <c r="Q188" s="84"/>
      <c r="R188" s="84"/>
      <c r="S188" s="84"/>
      <c r="T188" s="85"/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T188" s="17" t="s">
        <v>131</v>
      </c>
      <c r="AU188" s="17" t="s">
        <v>80</v>
      </c>
    </row>
    <row r="189" s="13" customFormat="1">
      <c r="A189" s="13"/>
      <c r="B189" s="222"/>
      <c r="C189" s="223"/>
      <c r="D189" s="217" t="s">
        <v>139</v>
      </c>
      <c r="E189" s="224" t="s">
        <v>19</v>
      </c>
      <c r="F189" s="225" t="s">
        <v>302</v>
      </c>
      <c r="G189" s="223"/>
      <c r="H189" s="226">
        <v>7.7249999999999996</v>
      </c>
      <c r="I189" s="227"/>
      <c r="J189" s="223"/>
      <c r="K189" s="223"/>
      <c r="L189" s="228"/>
      <c r="M189" s="229"/>
      <c r="N189" s="230"/>
      <c r="O189" s="230"/>
      <c r="P189" s="230"/>
      <c r="Q189" s="230"/>
      <c r="R189" s="230"/>
      <c r="S189" s="230"/>
      <c r="T189" s="231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32" t="s">
        <v>139</v>
      </c>
      <c r="AU189" s="232" t="s">
        <v>80</v>
      </c>
      <c r="AV189" s="13" t="s">
        <v>80</v>
      </c>
      <c r="AW189" s="13" t="s">
        <v>31</v>
      </c>
      <c r="AX189" s="13" t="s">
        <v>77</v>
      </c>
      <c r="AY189" s="232" t="s">
        <v>122</v>
      </c>
    </row>
    <row r="190" s="2" customFormat="1">
      <c r="A190" s="38"/>
      <c r="B190" s="39"/>
      <c r="C190" s="204" t="s">
        <v>303</v>
      </c>
      <c r="D190" s="204" t="s">
        <v>124</v>
      </c>
      <c r="E190" s="205" t="s">
        <v>304</v>
      </c>
      <c r="F190" s="206" t="s">
        <v>305</v>
      </c>
      <c r="G190" s="207" t="s">
        <v>127</v>
      </c>
      <c r="H190" s="208">
        <v>3427.5999999999999</v>
      </c>
      <c r="I190" s="209"/>
      <c r="J190" s="210">
        <f>ROUND(I190*H190,2)</f>
        <v>0</v>
      </c>
      <c r="K190" s="206" t="s">
        <v>128</v>
      </c>
      <c r="L190" s="44"/>
      <c r="M190" s="211" t="s">
        <v>19</v>
      </c>
      <c r="N190" s="212" t="s">
        <v>40</v>
      </c>
      <c r="O190" s="84"/>
      <c r="P190" s="213">
        <f>O190*H190</f>
        <v>0</v>
      </c>
      <c r="Q190" s="213">
        <v>0</v>
      </c>
      <c r="R190" s="213">
        <f>Q190*H190</f>
        <v>0</v>
      </c>
      <c r="S190" s="213">
        <v>0</v>
      </c>
      <c r="T190" s="214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15" t="s">
        <v>129</v>
      </c>
      <c r="AT190" s="215" t="s">
        <v>124</v>
      </c>
      <c r="AU190" s="215" t="s">
        <v>80</v>
      </c>
      <c r="AY190" s="17" t="s">
        <v>122</v>
      </c>
      <c r="BE190" s="216">
        <f>IF(N190="základní",J190,0)</f>
        <v>0</v>
      </c>
      <c r="BF190" s="216">
        <f>IF(N190="snížená",J190,0)</f>
        <v>0</v>
      </c>
      <c r="BG190" s="216">
        <f>IF(N190="zákl. přenesená",J190,0)</f>
        <v>0</v>
      </c>
      <c r="BH190" s="216">
        <f>IF(N190="sníž. přenesená",J190,0)</f>
        <v>0</v>
      </c>
      <c r="BI190" s="216">
        <f>IF(N190="nulová",J190,0)</f>
        <v>0</v>
      </c>
      <c r="BJ190" s="17" t="s">
        <v>77</v>
      </c>
      <c r="BK190" s="216">
        <f>ROUND(I190*H190,2)</f>
        <v>0</v>
      </c>
      <c r="BL190" s="17" t="s">
        <v>129</v>
      </c>
      <c r="BM190" s="215" t="s">
        <v>306</v>
      </c>
    </row>
    <row r="191" s="2" customFormat="1">
      <c r="A191" s="38"/>
      <c r="B191" s="39"/>
      <c r="C191" s="40"/>
      <c r="D191" s="217" t="s">
        <v>131</v>
      </c>
      <c r="E191" s="40"/>
      <c r="F191" s="218" t="s">
        <v>307</v>
      </c>
      <c r="G191" s="40"/>
      <c r="H191" s="40"/>
      <c r="I191" s="219"/>
      <c r="J191" s="40"/>
      <c r="K191" s="40"/>
      <c r="L191" s="44"/>
      <c r="M191" s="220"/>
      <c r="N191" s="221"/>
      <c r="O191" s="84"/>
      <c r="P191" s="84"/>
      <c r="Q191" s="84"/>
      <c r="R191" s="84"/>
      <c r="S191" s="84"/>
      <c r="T191" s="85"/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T191" s="17" t="s">
        <v>131</v>
      </c>
      <c r="AU191" s="17" t="s">
        <v>80</v>
      </c>
    </row>
    <row r="192" s="13" customFormat="1">
      <c r="A192" s="13"/>
      <c r="B192" s="222"/>
      <c r="C192" s="223"/>
      <c r="D192" s="217" t="s">
        <v>139</v>
      </c>
      <c r="E192" s="224" t="s">
        <v>19</v>
      </c>
      <c r="F192" s="225" t="s">
        <v>308</v>
      </c>
      <c r="G192" s="223"/>
      <c r="H192" s="226">
        <v>3427.5999999999999</v>
      </c>
      <c r="I192" s="227"/>
      <c r="J192" s="223"/>
      <c r="K192" s="223"/>
      <c r="L192" s="228"/>
      <c r="M192" s="229"/>
      <c r="N192" s="230"/>
      <c r="O192" s="230"/>
      <c r="P192" s="230"/>
      <c r="Q192" s="230"/>
      <c r="R192" s="230"/>
      <c r="S192" s="230"/>
      <c r="T192" s="231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32" t="s">
        <v>139</v>
      </c>
      <c r="AU192" s="232" t="s">
        <v>80</v>
      </c>
      <c r="AV192" s="13" t="s">
        <v>80</v>
      </c>
      <c r="AW192" s="13" t="s">
        <v>31</v>
      </c>
      <c r="AX192" s="13" t="s">
        <v>77</v>
      </c>
      <c r="AY192" s="232" t="s">
        <v>122</v>
      </c>
    </row>
    <row r="193" s="2" customFormat="1">
      <c r="A193" s="38"/>
      <c r="B193" s="39"/>
      <c r="C193" s="204" t="s">
        <v>309</v>
      </c>
      <c r="D193" s="204" t="s">
        <v>124</v>
      </c>
      <c r="E193" s="205" t="s">
        <v>310</v>
      </c>
      <c r="F193" s="206" t="s">
        <v>311</v>
      </c>
      <c r="G193" s="207" t="s">
        <v>127</v>
      </c>
      <c r="H193" s="208">
        <v>180.80000000000001</v>
      </c>
      <c r="I193" s="209"/>
      <c r="J193" s="210">
        <f>ROUND(I193*H193,2)</f>
        <v>0</v>
      </c>
      <c r="K193" s="206" t="s">
        <v>128</v>
      </c>
      <c r="L193" s="44"/>
      <c r="M193" s="211" t="s">
        <v>19</v>
      </c>
      <c r="N193" s="212" t="s">
        <v>40</v>
      </c>
      <c r="O193" s="84"/>
      <c r="P193" s="213">
        <f>O193*H193</f>
        <v>0</v>
      </c>
      <c r="Q193" s="213">
        <v>0</v>
      </c>
      <c r="R193" s="213">
        <f>Q193*H193</f>
        <v>0</v>
      </c>
      <c r="S193" s="213">
        <v>0</v>
      </c>
      <c r="T193" s="214">
        <f>S193*H193</f>
        <v>0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215" t="s">
        <v>129</v>
      </c>
      <c r="AT193" s="215" t="s">
        <v>124</v>
      </c>
      <c r="AU193" s="215" t="s">
        <v>80</v>
      </c>
      <c r="AY193" s="17" t="s">
        <v>122</v>
      </c>
      <c r="BE193" s="216">
        <f>IF(N193="základní",J193,0)</f>
        <v>0</v>
      </c>
      <c r="BF193" s="216">
        <f>IF(N193="snížená",J193,0)</f>
        <v>0</v>
      </c>
      <c r="BG193" s="216">
        <f>IF(N193="zákl. přenesená",J193,0)</f>
        <v>0</v>
      </c>
      <c r="BH193" s="216">
        <f>IF(N193="sníž. přenesená",J193,0)</f>
        <v>0</v>
      </c>
      <c r="BI193" s="216">
        <f>IF(N193="nulová",J193,0)</f>
        <v>0</v>
      </c>
      <c r="BJ193" s="17" t="s">
        <v>77</v>
      </c>
      <c r="BK193" s="216">
        <f>ROUND(I193*H193,2)</f>
        <v>0</v>
      </c>
      <c r="BL193" s="17" t="s">
        <v>129</v>
      </c>
      <c r="BM193" s="215" t="s">
        <v>312</v>
      </c>
    </row>
    <row r="194" s="2" customFormat="1">
      <c r="A194" s="38"/>
      <c r="B194" s="39"/>
      <c r="C194" s="40"/>
      <c r="D194" s="217" t="s">
        <v>131</v>
      </c>
      <c r="E194" s="40"/>
      <c r="F194" s="218" t="s">
        <v>313</v>
      </c>
      <c r="G194" s="40"/>
      <c r="H194" s="40"/>
      <c r="I194" s="219"/>
      <c r="J194" s="40"/>
      <c r="K194" s="40"/>
      <c r="L194" s="44"/>
      <c r="M194" s="220"/>
      <c r="N194" s="221"/>
      <c r="O194" s="84"/>
      <c r="P194" s="84"/>
      <c r="Q194" s="84"/>
      <c r="R194" s="84"/>
      <c r="S194" s="84"/>
      <c r="T194" s="85"/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T194" s="17" t="s">
        <v>131</v>
      </c>
      <c r="AU194" s="17" t="s">
        <v>80</v>
      </c>
    </row>
    <row r="195" s="13" customFormat="1">
      <c r="A195" s="13"/>
      <c r="B195" s="222"/>
      <c r="C195" s="223"/>
      <c r="D195" s="217" t="s">
        <v>139</v>
      </c>
      <c r="E195" s="224" t="s">
        <v>19</v>
      </c>
      <c r="F195" s="225" t="s">
        <v>314</v>
      </c>
      <c r="G195" s="223"/>
      <c r="H195" s="226">
        <v>180.80000000000001</v>
      </c>
      <c r="I195" s="227"/>
      <c r="J195" s="223"/>
      <c r="K195" s="223"/>
      <c r="L195" s="228"/>
      <c r="M195" s="229"/>
      <c r="N195" s="230"/>
      <c r="O195" s="230"/>
      <c r="P195" s="230"/>
      <c r="Q195" s="230"/>
      <c r="R195" s="230"/>
      <c r="S195" s="230"/>
      <c r="T195" s="231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32" t="s">
        <v>139</v>
      </c>
      <c r="AU195" s="232" t="s">
        <v>80</v>
      </c>
      <c r="AV195" s="13" t="s">
        <v>80</v>
      </c>
      <c r="AW195" s="13" t="s">
        <v>31</v>
      </c>
      <c r="AX195" s="13" t="s">
        <v>69</v>
      </c>
      <c r="AY195" s="232" t="s">
        <v>122</v>
      </c>
    </row>
    <row r="196" s="14" customFormat="1">
      <c r="A196" s="14"/>
      <c r="B196" s="233"/>
      <c r="C196" s="234"/>
      <c r="D196" s="217" t="s">
        <v>139</v>
      </c>
      <c r="E196" s="235" t="s">
        <v>19</v>
      </c>
      <c r="F196" s="236" t="s">
        <v>142</v>
      </c>
      <c r="G196" s="234"/>
      <c r="H196" s="237">
        <v>180.80000000000001</v>
      </c>
      <c r="I196" s="238"/>
      <c r="J196" s="234"/>
      <c r="K196" s="234"/>
      <c r="L196" s="239"/>
      <c r="M196" s="240"/>
      <c r="N196" s="241"/>
      <c r="O196" s="241"/>
      <c r="P196" s="241"/>
      <c r="Q196" s="241"/>
      <c r="R196" s="241"/>
      <c r="S196" s="241"/>
      <c r="T196" s="242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43" t="s">
        <v>139</v>
      </c>
      <c r="AU196" s="243" t="s">
        <v>80</v>
      </c>
      <c r="AV196" s="14" t="s">
        <v>129</v>
      </c>
      <c r="AW196" s="14" t="s">
        <v>4</v>
      </c>
      <c r="AX196" s="14" t="s">
        <v>77</v>
      </c>
      <c r="AY196" s="243" t="s">
        <v>122</v>
      </c>
    </row>
    <row r="197" s="2" customFormat="1" ht="16.5" customHeight="1">
      <c r="A197" s="38"/>
      <c r="B197" s="39"/>
      <c r="C197" s="204" t="s">
        <v>315</v>
      </c>
      <c r="D197" s="204" t="s">
        <v>124</v>
      </c>
      <c r="E197" s="205" t="s">
        <v>316</v>
      </c>
      <c r="F197" s="206" t="s">
        <v>317</v>
      </c>
      <c r="G197" s="207" t="s">
        <v>127</v>
      </c>
      <c r="H197" s="208">
        <v>194.19999999999999</v>
      </c>
      <c r="I197" s="209"/>
      <c r="J197" s="210">
        <f>ROUND(I197*H197,2)</f>
        <v>0</v>
      </c>
      <c r="K197" s="206" t="s">
        <v>128</v>
      </c>
      <c r="L197" s="44"/>
      <c r="M197" s="211" t="s">
        <v>19</v>
      </c>
      <c r="N197" s="212" t="s">
        <v>40</v>
      </c>
      <c r="O197" s="84"/>
      <c r="P197" s="213">
        <f>O197*H197</f>
        <v>0</v>
      </c>
      <c r="Q197" s="213">
        <v>0</v>
      </c>
      <c r="R197" s="213">
        <f>Q197*H197</f>
        <v>0</v>
      </c>
      <c r="S197" s="213">
        <v>0</v>
      </c>
      <c r="T197" s="214">
        <f>S197*H197</f>
        <v>0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215" t="s">
        <v>129</v>
      </c>
      <c r="AT197" s="215" t="s">
        <v>124</v>
      </c>
      <c r="AU197" s="215" t="s">
        <v>80</v>
      </c>
      <c r="AY197" s="17" t="s">
        <v>122</v>
      </c>
      <c r="BE197" s="216">
        <f>IF(N197="základní",J197,0)</f>
        <v>0</v>
      </c>
      <c r="BF197" s="216">
        <f>IF(N197="snížená",J197,0)</f>
        <v>0</v>
      </c>
      <c r="BG197" s="216">
        <f>IF(N197="zákl. přenesená",J197,0)</f>
        <v>0</v>
      </c>
      <c r="BH197" s="216">
        <f>IF(N197="sníž. přenesená",J197,0)</f>
        <v>0</v>
      </c>
      <c r="BI197" s="216">
        <f>IF(N197="nulová",J197,0)</f>
        <v>0</v>
      </c>
      <c r="BJ197" s="17" t="s">
        <v>77</v>
      </c>
      <c r="BK197" s="216">
        <f>ROUND(I197*H197,2)</f>
        <v>0</v>
      </c>
      <c r="BL197" s="17" t="s">
        <v>129</v>
      </c>
      <c r="BM197" s="215" t="s">
        <v>318</v>
      </c>
    </row>
    <row r="198" s="2" customFormat="1">
      <c r="A198" s="38"/>
      <c r="B198" s="39"/>
      <c r="C198" s="40"/>
      <c r="D198" s="217" t="s">
        <v>131</v>
      </c>
      <c r="E198" s="40"/>
      <c r="F198" s="218" t="s">
        <v>319</v>
      </c>
      <c r="G198" s="40"/>
      <c r="H198" s="40"/>
      <c r="I198" s="219"/>
      <c r="J198" s="40"/>
      <c r="K198" s="40"/>
      <c r="L198" s="44"/>
      <c r="M198" s="220"/>
      <c r="N198" s="221"/>
      <c r="O198" s="84"/>
      <c r="P198" s="84"/>
      <c r="Q198" s="84"/>
      <c r="R198" s="84"/>
      <c r="S198" s="84"/>
      <c r="T198" s="85"/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T198" s="17" t="s">
        <v>131</v>
      </c>
      <c r="AU198" s="17" t="s">
        <v>80</v>
      </c>
    </row>
    <row r="199" s="13" customFormat="1">
      <c r="A199" s="13"/>
      <c r="B199" s="222"/>
      <c r="C199" s="223"/>
      <c r="D199" s="217" t="s">
        <v>139</v>
      </c>
      <c r="E199" s="224" t="s">
        <v>19</v>
      </c>
      <c r="F199" s="225" t="s">
        <v>320</v>
      </c>
      <c r="G199" s="223"/>
      <c r="H199" s="226">
        <v>192.19999999999999</v>
      </c>
      <c r="I199" s="227"/>
      <c r="J199" s="223"/>
      <c r="K199" s="223"/>
      <c r="L199" s="228"/>
      <c r="M199" s="229"/>
      <c r="N199" s="230"/>
      <c r="O199" s="230"/>
      <c r="P199" s="230"/>
      <c r="Q199" s="230"/>
      <c r="R199" s="230"/>
      <c r="S199" s="230"/>
      <c r="T199" s="231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32" t="s">
        <v>139</v>
      </c>
      <c r="AU199" s="232" t="s">
        <v>80</v>
      </c>
      <c r="AV199" s="13" t="s">
        <v>80</v>
      </c>
      <c r="AW199" s="13" t="s">
        <v>31</v>
      </c>
      <c r="AX199" s="13" t="s">
        <v>69</v>
      </c>
      <c r="AY199" s="232" t="s">
        <v>122</v>
      </c>
    </row>
    <row r="200" s="13" customFormat="1">
      <c r="A200" s="13"/>
      <c r="B200" s="222"/>
      <c r="C200" s="223"/>
      <c r="D200" s="217" t="s">
        <v>139</v>
      </c>
      <c r="E200" s="224" t="s">
        <v>19</v>
      </c>
      <c r="F200" s="225" t="s">
        <v>321</v>
      </c>
      <c r="G200" s="223"/>
      <c r="H200" s="226">
        <v>2</v>
      </c>
      <c r="I200" s="227"/>
      <c r="J200" s="223"/>
      <c r="K200" s="223"/>
      <c r="L200" s="228"/>
      <c r="M200" s="229"/>
      <c r="N200" s="230"/>
      <c r="O200" s="230"/>
      <c r="P200" s="230"/>
      <c r="Q200" s="230"/>
      <c r="R200" s="230"/>
      <c r="S200" s="230"/>
      <c r="T200" s="231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32" t="s">
        <v>139</v>
      </c>
      <c r="AU200" s="232" t="s">
        <v>80</v>
      </c>
      <c r="AV200" s="13" t="s">
        <v>80</v>
      </c>
      <c r="AW200" s="13" t="s">
        <v>31</v>
      </c>
      <c r="AX200" s="13" t="s">
        <v>69</v>
      </c>
      <c r="AY200" s="232" t="s">
        <v>122</v>
      </c>
    </row>
    <row r="201" s="14" customFormat="1">
      <c r="A201" s="14"/>
      <c r="B201" s="233"/>
      <c r="C201" s="234"/>
      <c r="D201" s="217" t="s">
        <v>139</v>
      </c>
      <c r="E201" s="235" t="s">
        <v>19</v>
      </c>
      <c r="F201" s="236" t="s">
        <v>142</v>
      </c>
      <c r="G201" s="234"/>
      <c r="H201" s="237">
        <v>194.19999999999999</v>
      </c>
      <c r="I201" s="238"/>
      <c r="J201" s="234"/>
      <c r="K201" s="234"/>
      <c r="L201" s="239"/>
      <c r="M201" s="240"/>
      <c r="N201" s="241"/>
      <c r="O201" s="241"/>
      <c r="P201" s="241"/>
      <c r="Q201" s="241"/>
      <c r="R201" s="241"/>
      <c r="S201" s="241"/>
      <c r="T201" s="242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43" t="s">
        <v>139</v>
      </c>
      <c r="AU201" s="243" t="s">
        <v>80</v>
      </c>
      <c r="AV201" s="14" t="s">
        <v>129</v>
      </c>
      <c r="AW201" s="14" t="s">
        <v>4</v>
      </c>
      <c r="AX201" s="14" t="s">
        <v>77</v>
      </c>
      <c r="AY201" s="243" t="s">
        <v>122</v>
      </c>
    </row>
    <row r="202" s="2" customFormat="1">
      <c r="A202" s="38"/>
      <c r="B202" s="39"/>
      <c r="C202" s="204" t="s">
        <v>322</v>
      </c>
      <c r="D202" s="204" t="s">
        <v>124</v>
      </c>
      <c r="E202" s="205" t="s">
        <v>323</v>
      </c>
      <c r="F202" s="206" t="s">
        <v>324</v>
      </c>
      <c r="G202" s="207" t="s">
        <v>127</v>
      </c>
      <c r="H202" s="208">
        <v>375</v>
      </c>
      <c r="I202" s="209"/>
      <c r="J202" s="210">
        <f>ROUND(I202*H202,2)</f>
        <v>0</v>
      </c>
      <c r="K202" s="206" t="s">
        <v>128</v>
      </c>
      <c r="L202" s="44"/>
      <c r="M202" s="211" t="s">
        <v>19</v>
      </c>
      <c r="N202" s="212" t="s">
        <v>40</v>
      </c>
      <c r="O202" s="84"/>
      <c r="P202" s="213">
        <f>O202*H202</f>
        <v>0</v>
      </c>
      <c r="Q202" s="213">
        <v>0</v>
      </c>
      <c r="R202" s="213">
        <f>Q202*H202</f>
        <v>0</v>
      </c>
      <c r="S202" s="213">
        <v>0</v>
      </c>
      <c r="T202" s="214">
        <f>S202*H202</f>
        <v>0</v>
      </c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R202" s="215" t="s">
        <v>129</v>
      </c>
      <c r="AT202" s="215" t="s">
        <v>124</v>
      </c>
      <c r="AU202" s="215" t="s">
        <v>80</v>
      </c>
      <c r="AY202" s="17" t="s">
        <v>122</v>
      </c>
      <c r="BE202" s="216">
        <f>IF(N202="základní",J202,0)</f>
        <v>0</v>
      </c>
      <c r="BF202" s="216">
        <f>IF(N202="snížená",J202,0)</f>
        <v>0</v>
      </c>
      <c r="BG202" s="216">
        <f>IF(N202="zákl. přenesená",J202,0)</f>
        <v>0</v>
      </c>
      <c r="BH202" s="216">
        <f>IF(N202="sníž. přenesená",J202,0)</f>
        <v>0</v>
      </c>
      <c r="BI202" s="216">
        <f>IF(N202="nulová",J202,0)</f>
        <v>0</v>
      </c>
      <c r="BJ202" s="17" t="s">
        <v>77</v>
      </c>
      <c r="BK202" s="216">
        <f>ROUND(I202*H202,2)</f>
        <v>0</v>
      </c>
      <c r="BL202" s="17" t="s">
        <v>129</v>
      </c>
      <c r="BM202" s="215" t="s">
        <v>325</v>
      </c>
    </row>
    <row r="203" s="2" customFormat="1">
      <c r="A203" s="38"/>
      <c r="B203" s="39"/>
      <c r="C203" s="40"/>
      <c r="D203" s="217" t="s">
        <v>131</v>
      </c>
      <c r="E203" s="40"/>
      <c r="F203" s="218" t="s">
        <v>326</v>
      </c>
      <c r="G203" s="40"/>
      <c r="H203" s="40"/>
      <c r="I203" s="219"/>
      <c r="J203" s="40"/>
      <c r="K203" s="40"/>
      <c r="L203" s="44"/>
      <c r="M203" s="220"/>
      <c r="N203" s="221"/>
      <c r="O203" s="84"/>
      <c r="P203" s="84"/>
      <c r="Q203" s="84"/>
      <c r="R203" s="84"/>
      <c r="S203" s="84"/>
      <c r="T203" s="85"/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T203" s="17" t="s">
        <v>131</v>
      </c>
      <c r="AU203" s="17" t="s">
        <v>80</v>
      </c>
    </row>
    <row r="204" s="13" customFormat="1">
      <c r="A204" s="13"/>
      <c r="B204" s="222"/>
      <c r="C204" s="223"/>
      <c r="D204" s="217" t="s">
        <v>139</v>
      </c>
      <c r="E204" s="224" t="s">
        <v>19</v>
      </c>
      <c r="F204" s="225" t="s">
        <v>296</v>
      </c>
      <c r="G204" s="223"/>
      <c r="H204" s="226">
        <v>375</v>
      </c>
      <c r="I204" s="227"/>
      <c r="J204" s="223"/>
      <c r="K204" s="223"/>
      <c r="L204" s="228"/>
      <c r="M204" s="229"/>
      <c r="N204" s="230"/>
      <c r="O204" s="230"/>
      <c r="P204" s="230"/>
      <c r="Q204" s="230"/>
      <c r="R204" s="230"/>
      <c r="S204" s="230"/>
      <c r="T204" s="231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32" t="s">
        <v>139</v>
      </c>
      <c r="AU204" s="232" t="s">
        <v>80</v>
      </c>
      <c r="AV204" s="13" t="s">
        <v>80</v>
      </c>
      <c r="AW204" s="13" t="s">
        <v>31</v>
      </c>
      <c r="AX204" s="13" t="s">
        <v>77</v>
      </c>
      <c r="AY204" s="232" t="s">
        <v>122</v>
      </c>
    </row>
    <row r="205" s="2" customFormat="1" ht="21.75" customHeight="1">
      <c r="A205" s="38"/>
      <c r="B205" s="39"/>
      <c r="C205" s="204" t="s">
        <v>327</v>
      </c>
      <c r="D205" s="204" t="s">
        <v>124</v>
      </c>
      <c r="E205" s="205" t="s">
        <v>328</v>
      </c>
      <c r="F205" s="206" t="s">
        <v>329</v>
      </c>
      <c r="G205" s="207" t="s">
        <v>146</v>
      </c>
      <c r="H205" s="208">
        <v>10</v>
      </c>
      <c r="I205" s="209"/>
      <c r="J205" s="210">
        <f>ROUND(I205*H205,2)</f>
        <v>0</v>
      </c>
      <c r="K205" s="206" t="s">
        <v>128</v>
      </c>
      <c r="L205" s="44"/>
      <c r="M205" s="211" t="s">
        <v>19</v>
      </c>
      <c r="N205" s="212" t="s">
        <v>40</v>
      </c>
      <c r="O205" s="84"/>
      <c r="P205" s="213">
        <f>O205*H205</f>
        <v>0</v>
      </c>
      <c r="Q205" s="213">
        <v>0</v>
      </c>
      <c r="R205" s="213">
        <f>Q205*H205</f>
        <v>0</v>
      </c>
      <c r="S205" s="213">
        <v>0</v>
      </c>
      <c r="T205" s="214">
        <f>S205*H205</f>
        <v>0</v>
      </c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R205" s="215" t="s">
        <v>129</v>
      </c>
      <c r="AT205" s="215" t="s">
        <v>124</v>
      </c>
      <c r="AU205" s="215" t="s">
        <v>80</v>
      </c>
      <c r="AY205" s="17" t="s">
        <v>122</v>
      </c>
      <c r="BE205" s="216">
        <f>IF(N205="základní",J205,0)</f>
        <v>0</v>
      </c>
      <c r="BF205" s="216">
        <f>IF(N205="snížená",J205,0)</f>
        <v>0</v>
      </c>
      <c r="BG205" s="216">
        <f>IF(N205="zákl. přenesená",J205,0)</f>
        <v>0</v>
      </c>
      <c r="BH205" s="216">
        <f>IF(N205="sníž. přenesená",J205,0)</f>
        <v>0</v>
      </c>
      <c r="BI205" s="216">
        <f>IF(N205="nulová",J205,0)</f>
        <v>0</v>
      </c>
      <c r="BJ205" s="17" t="s">
        <v>77</v>
      </c>
      <c r="BK205" s="216">
        <f>ROUND(I205*H205,2)</f>
        <v>0</v>
      </c>
      <c r="BL205" s="17" t="s">
        <v>129</v>
      </c>
      <c r="BM205" s="215" t="s">
        <v>330</v>
      </c>
    </row>
    <row r="206" s="2" customFormat="1">
      <c r="A206" s="38"/>
      <c r="B206" s="39"/>
      <c r="C206" s="40"/>
      <c r="D206" s="217" t="s">
        <v>131</v>
      </c>
      <c r="E206" s="40"/>
      <c r="F206" s="218" t="s">
        <v>331</v>
      </c>
      <c r="G206" s="40"/>
      <c r="H206" s="40"/>
      <c r="I206" s="219"/>
      <c r="J206" s="40"/>
      <c r="K206" s="40"/>
      <c r="L206" s="44"/>
      <c r="M206" s="220"/>
      <c r="N206" s="221"/>
      <c r="O206" s="84"/>
      <c r="P206" s="84"/>
      <c r="Q206" s="84"/>
      <c r="R206" s="84"/>
      <c r="S206" s="84"/>
      <c r="T206" s="85"/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T206" s="17" t="s">
        <v>131</v>
      </c>
      <c r="AU206" s="17" t="s">
        <v>80</v>
      </c>
    </row>
    <row r="207" s="12" customFormat="1" ht="22.8" customHeight="1">
      <c r="A207" s="12"/>
      <c r="B207" s="188"/>
      <c r="C207" s="189"/>
      <c r="D207" s="190" t="s">
        <v>68</v>
      </c>
      <c r="E207" s="202" t="s">
        <v>80</v>
      </c>
      <c r="F207" s="202" t="s">
        <v>332</v>
      </c>
      <c r="G207" s="189"/>
      <c r="H207" s="189"/>
      <c r="I207" s="192"/>
      <c r="J207" s="203">
        <f>BK207</f>
        <v>0</v>
      </c>
      <c r="K207" s="189"/>
      <c r="L207" s="194"/>
      <c r="M207" s="195"/>
      <c r="N207" s="196"/>
      <c r="O207" s="196"/>
      <c r="P207" s="197">
        <f>SUM(P208:P226)</f>
        <v>0</v>
      </c>
      <c r="Q207" s="196"/>
      <c r="R207" s="197">
        <f>SUM(R208:R226)</f>
        <v>146.568186</v>
      </c>
      <c r="S207" s="196"/>
      <c r="T207" s="198">
        <f>SUM(T208:T226)</f>
        <v>0</v>
      </c>
      <c r="U207" s="12"/>
      <c r="V207" s="12"/>
      <c r="W207" s="12"/>
      <c r="X207" s="12"/>
      <c r="Y207" s="12"/>
      <c r="Z207" s="12"/>
      <c r="AA207" s="12"/>
      <c r="AB207" s="12"/>
      <c r="AC207" s="12"/>
      <c r="AD207" s="12"/>
      <c r="AE207" s="12"/>
      <c r="AR207" s="199" t="s">
        <v>77</v>
      </c>
      <c r="AT207" s="200" t="s">
        <v>68</v>
      </c>
      <c r="AU207" s="200" t="s">
        <v>77</v>
      </c>
      <c r="AY207" s="199" t="s">
        <v>122</v>
      </c>
      <c r="BK207" s="201">
        <f>SUM(BK208:BK226)</f>
        <v>0</v>
      </c>
    </row>
    <row r="208" s="2" customFormat="1" ht="33" customHeight="1">
      <c r="A208" s="38"/>
      <c r="B208" s="39"/>
      <c r="C208" s="204" t="s">
        <v>333</v>
      </c>
      <c r="D208" s="204" t="s">
        <v>124</v>
      </c>
      <c r="E208" s="205" t="s">
        <v>334</v>
      </c>
      <c r="F208" s="206" t="s">
        <v>335</v>
      </c>
      <c r="G208" s="207" t="s">
        <v>135</v>
      </c>
      <c r="H208" s="208">
        <v>6</v>
      </c>
      <c r="I208" s="209"/>
      <c r="J208" s="210">
        <f>ROUND(I208*H208,2)</f>
        <v>0</v>
      </c>
      <c r="K208" s="206" t="s">
        <v>128</v>
      </c>
      <c r="L208" s="44"/>
      <c r="M208" s="211" t="s">
        <v>19</v>
      </c>
      <c r="N208" s="212" t="s">
        <v>40</v>
      </c>
      <c r="O208" s="84"/>
      <c r="P208" s="213">
        <f>O208*H208</f>
        <v>0</v>
      </c>
      <c r="Q208" s="213">
        <v>1.6299999999999999</v>
      </c>
      <c r="R208" s="213">
        <f>Q208*H208</f>
        <v>9.7799999999999994</v>
      </c>
      <c r="S208" s="213">
        <v>0</v>
      </c>
      <c r="T208" s="214">
        <f>S208*H208</f>
        <v>0</v>
      </c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R208" s="215" t="s">
        <v>129</v>
      </c>
      <c r="AT208" s="215" t="s">
        <v>124</v>
      </c>
      <c r="AU208" s="215" t="s">
        <v>80</v>
      </c>
      <c r="AY208" s="17" t="s">
        <v>122</v>
      </c>
      <c r="BE208" s="216">
        <f>IF(N208="základní",J208,0)</f>
        <v>0</v>
      </c>
      <c r="BF208" s="216">
        <f>IF(N208="snížená",J208,0)</f>
        <v>0</v>
      </c>
      <c r="BG208" s="216">
        <f>IF(N208="zákl. přenesená",J208,0)</f>
        <v>0</v>
      </c>
      <c r="BH208" s="216">
        <f>IF(N208="sníž. přenesená",J208,0)</f>
        <v>0</v>
      </c>
      <c r="BI208" s="216">
        <f>IF(N208="nulová",J208,0)</f>
        <v>0</v>
      </c>
      <c r="BJ208" s="17" t="s">
        <v>77</v>
      </c>
      <c r="BK208" s="216">
        <f>ROUND(I208*H208,2)</f>
        <v>0</v>
      </c>
      <c r="BL208" s="17" t="s">
        <v>129</v>
      </c>
      <c r="BM208" s="215" t="s">
        <v>336</v>
      </c>
    </row>
    <row r="209" s="2" customFormat="1">
      <c r="A209" s="38"/>
      <c r="B209" s="39"/>
      <c r="C209" s="40"/>
      <c r="D209" s="217" t="s">
        <v>131</v>
      </c>
      <c r="E209" s="40"/>
      <c r="F209" s="218" t="s">
        <v>337</v>
      </c>
      <c r="G209" s="40"/>
      <c r="H209" s="40"/>
      <c r="I209" s="219"/>
      <c r="J209" s="40"/>
      <c r="K209" s="40"/>
      <c r="L209" s="44"/>
      <c r="M209" s="220"/>
      <c r="N209" s="221"/>
      <c r="O209" s="84"/>
      <c r="P209" s="84"/>
      <c r="Q209" s="84"/>
      <c r="R209" s="84"/>
      <c r="S209" s="84"/>
      <c r="T209" s="85"/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T209" s="17" t="s">
        <v>131</v>
      </c>
      <c r="AU209" s="17" t="s">
        <v>80</v>
      </c>
    </row>
    <row r="210" s="13" customFormat="1">
      <c r="A210" s="13"/>
      <c r="B210" s="222"/>
      <c r="C210" s="223"/>
      <c r="D210" s="217" t="s">
        <v>139</v>
      </c>
      <c r="E210" s="224" t="s">
        <v>19</v>
      </c>
      <c r="F210" s="225" t="s">
        <v>204</v>
      </c>
      <c r="G210" s="223"/>
      <c r="H210" s="226">
        <v>6</v>
      </c>
      <c r="I210" s="227"/>
      <c r="J210" s="223"/>
      <c r="K210" s="223"/>
      <c r="L210" s="228"/>
      <c r="M210" s="229"/>
      <c r="N210" s="230"/>
      <c r="O210" s="230"/>
      <c r="P210" s="230"/>
      <c r="Q210" s="230"/>
      <c r="R210" s="230"/>
      <c r="S210" s="230"/>
      <c r="T210" s="231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32" t="s">
        <v>139</v>
      </c>
      <c r="AU210" s="232" t="s">
        <v>80</v>
      </c>
      <c r="AV210" s="13" t="s">
        <v>80</v>
      </c>
      <c r="AW210" s="13" t="s">
        <v>31</v>
      </c>
      <c r="AX210" s="13" t="s">
        <v>77</v>
      </c>
      <c r="AY210" s="232" t="s">
        <v>122</v>
      </c>
    </row>
    <row r="211" s="2" customFormat="1" ht="33" customHeight="1">
      <c r="A211" s="38"/>
      <c r="B211" s="39"/>
      <c r="C211" s="204" t="s">
        <v>338</v>
      </c>
      <c r="D211" s="204" t="s">
        <v>124</v>
      </c>
      <c r="E211" s="205" t="s">
        <v>339</v>
      </c>
      <c r="F211" s="206" t="s">
        <v>340</v>
      </c>
      <c r="G211" s="207" t="s">
        <v>135</v>
      </c>
      <c r="H211" s="208">
        <v>0.080000000000000002</v>
      </c>
      <c r="I211" s="209"/>
      <c r="J211" s="210">
        <f>ROUND(I211*H211,2)</f>
        <v>0</v>
      </c>
      <c r="K211" s="206" t="s">
        <v>128</v>
      </c>
      <c r="L211" s="44"/>
      <c r="M211" s="211" t="s">
        <v>19</v>
      </c>
      <c r="N211" s="212" t="s">
        <v>40</v>
      </c>
      <c r="O211" s="84"/>
      <c r="P211" s="213">
        <f>O211*H211</f>
        <v>0</v>
      </c>
      <c r="Q211" s="213">
        <v>1.6299999999999999</v>
      </c>
      <c r="R211" s="213">
        <f>Q211*H211</f>
        <v>0.13039999999999999</v>
      </c>
      <c r="S211" s="213">
        <v>0</v>
      </c>
      <c r="T211" s="214">
        <f>S211*H211</f>
        <v>0</v>
      </c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R211" s="215" t="s">
        <v>129</v>
      </c>
      <c r="AT211" s="215" t="s">
        <v>124</v>
      </c>
      <c r="AU211" s="215" t="s">
        <v>80</v>
      </c>
      <c r="AY211" s="17" t="s">
        <v>122</v>
      </c>
      <c r="BE211" s="216">
        <f>IF(N211="základní",J211,0)</f>
        <v>0</v>
      </c>
      <c r="BF211" s="216">
        <f>IF(N211="snížená",J211,0)</f>
        <v>0</v>
      </c>
      <c r="BG211" s="216">
        <f>IF(N211="zákl. přenesená",J211,0)</f>
        <v>0</v>
      </c>
      <c r="BH211" s="216">
        <f>IF(N211="sníž. přenesená",J211,0)</f>
        <v>0</v>
      </c>
      <c r="BI211" s="216">
        <f>IF(N211="nulová",J211,0)</f>
        <v>0</v>
      </c>
      <c r="BJ211" s="17" t="s">
        <v>77</v>
      </c>
      <c r="BK211" s="216">
        <f>ROUND(I211*H211,2)</f>
        <v>0</v>
      </c>
      <c r="BL211" s="17" t="s">
        <v>129</v>
      </c>
      <c r="BM211" s="215" t="s">
        <v>341</v>
      </c>
    </row>
    <row r="212" s="2" customFormat="1">
      <c r="A212" s="38"/>
      <c r="B212" s="39"/>
      <c r="C212" s="40"/>
      <c r="D212" s="217" t="s">
        <v>131</v>
      </c>
      <c r="E212" s="40"/>
      <c r="F212" s="218" t="s">
        <v>342</v>
      </c>
      <c r="G212" s="40"/>
      <c r="H212" s="40"/>
      <c r="I212" s="219"/>
      <c r="J212" s="40"/>
      <c r="K212" s="40"/>
      <c r="L212" s="44"/>
      <c r="M212" s="220"/>
      <c r="N212" s="221"/>
      <c r="O212" s="84"/>
      <c r="P212" s="84"/>
      <c r="Q212" s="84"/>
      <c r="R212" s="84"/>
      <c r="S212" s="84"/>
      <c r="T212" s="85"/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T212" s="17" t="s">
        <v>131</v>
      </c>
      <c r="AU212" s="17" t="s">
        <v>80</v>
      </c>
    </row>
    <row r="213" s="2" customFormat="1">
      <c r="A213" s="38"/>
      <c r="B213" s="39"/>
      <c r="C213" s="40"/>
      <c r="D213" s="217" t="s">
        <v>343</v>
      </c>
      <c r="E213" s="40"/>
      <c r="F213" s="254" t="s">
        <v>344</v>
      </c>
      <c r="G213" s="40"/>
      <c r="H213" s="40"/>
      <c r="I213" s="219"/>
      <c r="J213" s="40"/>
      <c r="K213" s="40"/>
      <c r="L213" s="44"/>
      <c r="M213" s="220"/>
      <c r="N213" s="221"/>
      <c r="O213" s="84"/>
      <c r="P213" s="84"/>
      <c r="Q213" s="84"/>
      <c r="R213" s="84"/>
      <c r="S213" s="84"/>
      <c r="T213" s="85"/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T213" s="17" t="s">
        <v>343</v>
      </c>
      <c r="AU213" s="17" t="s">
        <v>80</v>
      </c>
    </row>
    <row r="214" s="13" customFormat="1">
      <c r="A214" s="13"/>
      <c r="B214" s="222"/>
      <c r="C214" s="223"/>
      <c r="D214" s="217" t="s">
        <v>139</v>
      </c>
      <c r="E214" s="224" t="s">
        <v>19</v>
      </c>
      <c r="F214" s="225" t="s">
        <v>190</v>
      </c>
      <c r="G214" s="223"/>
      <c r="H214" s="226">
        <v>0.080000000000000002</v>
      </c>
      <c r="I214" s="227"/>
      <c r="J214" s="223"/>
      <c r="K214" s="223"/>
      <c r="L214" s="228"/>
      <c r="M214" s="229"/>
      <c r="N214" s="230"/>
      <c r="O214" s="230"/>
      <c r="P214" s="230"/>
      <c r="Q214" s="230"/>
      <c r="R214" s="230"/>
      <c r="S214" s="230"/>
      <c r="T214" s="231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32" t="s">
        <v>139</v>
      </c>
      <c r="AU214" s="232" t="s">
        <v>80</v>
      </c>
      <c r="AV214" s="13" t="s">
        <v>80</v>
      </c>
      <c r="AW214" s="13" t="s">
        <v>31</v>
      </c>
      <c r="AX214" s="13" t="s">
        <v>69</v>
      </c>
      <c r="AY214" s="232" t="s">
        <v>122</v>
      </c>
    </row>
    <row r="215" s="14" customFormat="1">
      <c r="A215" s="14"/>
      <c r="B215" s="233"/>
      <c r="C215" s="234"/>
      <c r="D215" s="217" t="s">
        <v>139</v>
      </c>
      <c r="E215" s="235" t="s">
        <v>19</v>
      </c>
      <c r="F215" s="236" t="s">
        <v>142</v>
      </c>
      <c r="G215" s="234"/>
      <c r="H215" s="237">
        <v>0.080000000000000002</v>
      </c>
      <c r="I215" s="238"/>
      <c r="J215" s="234"/>
      <c r="K215" s="234"/>
      <c r="L215" s="239"/>
      <c r="M215" s="240"/>
      <c r="N215" s="241"/>
      <c r="O215" s="241"/>
      <c r="P215" s="241"/>
      <c r="Q215" s="241"/>
      <c r="R215" s="241"/>
      <c r="S215" s="241"/>
      <c r="T215" s="242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43" t="s">
        <v>139</v>
      </c>
      <c r="AU215" s="243" t="s">
        <v>80</v>
      </c>
      <c r="AV215" s="14" t="s">
        <v>129</v>
      </c>
      <c r="AW215" s="14" t="s">
        <v>4</v>
      </c>
      <c r="AX215" s="14" t="s">
        <v>77</v>
      </c>
      <c r="AY215" s="243" t="s">
        <v>122</v>
      </c>
    </row>
    <row r="216" s="2" customFormat="1" ht="33" customHeight="1">
      <c r="A216" s="38"/>
      <c r="B216" s="39"/>
      <c r="C216" s="204" t="s">
        <v>345</v>
      </c>
      <c r="D216" s="204" t="s">
        <v>124</v>
      </c>
      <c r="E216" s="205" t="s">
        <v>346</v>
      </c>
      <c r="F216" s="206" t="s">
        <v>347</v>
      </c>
      <c r="G216" s="207" t="s">
        <v>127</v>
      </c>
      <c r="H216" s="208">
        <v>808</v>
      </c>
      <c r="I216" s="209"/>
      <c r="J216" s="210">
        <f>ROUND(I216*H216,2)</f>
        <v>0</v>
      </c>
      <c r="K216" s="206" t="s">
        <v>128</v>
      </c>
      <c r="L216" s="44"/>
      <c r="M216" s="211" t="s">
        <v>19</v>
      </c>
      <c r="N216" s="212" t="s">
        <v>40</v>
      </c>
      <c r="O216" s="84"/>
      <c r="P216" s="213">
        <f>O216*H216</f>
        <v>0</v>
      </c>
      <c r="Q216" s="213">
        <v>0.00031</v>
      </c>
      <c r="R216" s="213">
        <f>Q216*H216</f>
        <v>0.25047999999999998</v>
      </c>
      <c r="S216" s="213">
        <v>0</v>
      </c>
      <c r="T216" s="214">
        <f>S216*H216</f>
        <v>0</v>
      </c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R216" s="215" t="s">
        <v>129</v>
      </c>
      <c r="AT216" s="215" t="s">
        <v>124</v>
      </c>
      <c r="AU216" s="215" t="s">
        <v>80</v>
      </c>
      <c r="AY216" s="17" t="s">
        <v>122</v>
      </c>
      <c r="BE216" s="216">
        <f>IF(N216="základní",J216,0)</f>
        <v>0</v>
      </c>
      <c r="BF216" s="216">
        <f>IF(N216="snížená",J216,0)</f>
        <v>0</v>
      </c>
      <c r="BG216" s="216">
        <f>IF(N216="zákl. přenesená",J216,0)</f>
        <v>0</v>
      </c>
      <c r="BH216" s="216">
        <f>IF(N216="sníž. přenesená",J216,0)</f>
        <v>0</v>
      </c>
      <c r="BI216" s="216">
        <f>IF(N216="nulová",J216,0)</f>
        <v>0</v>
      </c>
      <c r="BJ216" s="17" t="s">
        <v>77</v>
      </c>
      <c r="BK216" s="216">
        <f>ROUND(I216*H216,2)</f>
        <v>0</v>
      </c>
      <c r="BL216" s="17" t="s">
        <v>129</v>
      </c>
      <c r="BM216" s="215" t="s">
        <v>348</v>
      </c>
    </row>
    <row r="217" s="2" customFormat="1">
      <c r="A217" s="38"/>
      <c r="B217" s="39"/>
      <c r="C217" s="40"/>
      <c r="D217" s="217" t="s">
        <v>131</v>
      </c>
      <c r="E217" s="40"/>
      <c r="F217" s="218" t="s">
        <v>349</v>
      </c>
      <c r="G217" s="40"/>
      <c r="H217" s="40"/>
      <c r="I217" s="219"/>
      <c r="J217" s="40"/>
      <c r="K217" s="40"/>
      <c r="L217" s="44"/>
      <c r="M217" s="220"/>
      <c r="N217" s="221"/>
      <c r="O217" s="84"/>
      <c r="P217" s="84"/>
      <c r="Q217" s="84"/>
      <c r="R217" s="84"/>
      <c r="S217" s="84"/>
      <c r="T217" s="85"/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T217" s="17" t="s">
        <v>131</v>
      </c>
      <c r="AU217" s="17" t="s">
        <v>80</v>
      </c>
    </row>
    <row r="218" s="13" customFormat="1">
      <c r="A218" s="13"/>
      <c r="B218" s="222"/>
      <c r="C218" s="223"/>
      <c r="D218" s="217" t="s">
        <v>139</v>
      </c>
      <c r="E218" s="224" t="s">
        <v>19</v>
      </c>
      <c r="F218" s="225" t="s">
        <v>350</v>
      </c>
      <c r="G218" s="223"/>
      <c r="H218" s="226">
        <v>792</v>
      </c>
      <c r="I218" s="227"/>
      <c r="J218" s="223"/>
      <c r="K218" s="223"/>
      <c r="L218" s="228"/>
      <c r="M218" s="229"/>
      <c r="N218" s="230"/>
      <c r="O218" s="230"/>
      <c r="P218" s="230"/>
      <c r="Q218" s="230"/>
      <c r="R218" s="230"/>
      <c r="S218" s="230"/>
      <c r="T218" s="231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32" t="s">
        <v>139</v>
      </c>
      <c r="AU218" s="232" t="s">
        <v>80</v>
      </c>
      <c r="AV218" s="13" t="s">
        <v>80</v>
      </c>
      <c r="AW218" s="13" t="s">
        <v>31</v>
      </c>
      <c r="AX218" s="13" t="s">
        <v>69</v>
      </c>
      <c r="AY218" s="232" t="s">
        <v>122</v>
      </c>
    </row>
    <row r="219" s="13" customFormat="1">
      <c r="A219" s="13"/>
      <c r="B219" s="222"/>
      <c r="C219" s="223"/>
      <c r="D219" s="217" t="s">
        <v>139</v>
      </c>
      <c r="E219" s="224" t="s">
        <v>19</v>
      </c>
      <c r="F219" s="225" t="s">
        <v>351</v>
      </c>
      <c r="G219" s="223"/>
      <c r="H219" s="226">
        <v>16</v>
      </c>
      <c r="I219" s="227"/>
      <c r="J219" s="223"/>
      <c r="K219" s="223"/>
      <c r="L219" s="228"/>
      <c r="M219" s="229"/>
      <c r="N219" s="230"/>
      <c r="O219" s="230"/>
      <c r="P219" s="230"/>
      <c r="Q219" s="230"/>
      <c r="R219" s="230"/>
      <c r="S219" s="230"/>
      <c r="T219" s="231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32" t="s">
        <v>139</v>
      </c>
      <c r="AU219" s="232" t="s">
        <v>80</v>
      </c>
      <c r="AV219" s="13" t="s">
        <v>80</v>
      </c>
      <c r="AW219" s="13" t="s">
        <v>31</v>
      </c>
      <c r="AX219" s="13" t="s">
        <v>69</v>
      </c>
      <c r="AY219" s="232" t="s">
        <v>122</v>
      </c>
    </row>
    <row r="220" s="14" customFormat="1">
      <c r="A220" s="14"/>
      <c r="B220" s="233"/>
      <c r="C220" s="234"/>
      <c r="D220" s="217" t="s">
        <v>139</v>
      </c>
      <c r="E220" s="235" t="s">
        <v>19</v>
      </c>
      <c r="F220" s="236" t="s">
        <v>142</v>
      </c>
      <c r="G220" s="234"/>
      <c r="H220" s="237">
        <v>808</v>
      </c>
      <c r="I220" s="238"/>
      <c r="J220" s="234"/>
      <c r="K220" s="234"/>
      <c r="L220" s="239"/>
      <c r="M220" s="240"/>
      <c r="N220" s="241"/>
      <c r="O220" s="241"/>
      <c r="P220" s="241"/>
      <c r="Q220" s="241"/>
      <c r="R220" s="241"/>
      <c r="S220" s="241"/>
      <c r="T220" s="242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43" t="s">
        <v>139</v>
      </c>
      <c r="AU220" s="243" t="s">
        <v>80</v>
      </c>
      <c r="AV220" s="14" t="s">
        <v>129</v>
      </c>
      <c r="AW220" s="14" t="s">
        <v>4</v>
      </c>
      <c r="AX220" s="14" t="s">
        <v>77</v>
      </c>
      <c r="AY220" s="243" t="s">
        <v>122</v>
      </c>
    </row>
    <row r="221" s="2" customFormat="1" ht="16.5" customHeight="1">
      <c r="A221" s="38"/>
      <c r="B221" s="39"/>
      <c r="C221" s="244" t="s">
        <v>352</v>
      </c>
      <c r="D221" s="244" t="s">
        <v>280</v>
      </c>
      <c r="E221" s="245" t="s">
        <v>353</v>
      </c>
      <c r="F221" s="246" t="s">
        <v>354</v>
      </c>
      <c r="G221" s="247" t="s">
        <v>127</v>
      </c>
      <c r="H221" s="248">
        <v>824.15999999999997</v>
      </c>
      <c r="I221" s="249"/>
      <c r="J221" s="250">
        <f>ROUND(I221*H221,2)</f>
        <v>0</v>
      </c>
      <c r="K221" s="246" t="s">
        <v>19</v>
      </c>
      <c r="L221" s="251"/>
      <c r="M221" s="252" t="s">
        <v>19</v>
      </c>
      <c r="N221" s="253" t="s">
        <v>40</v>
      </c>
      <c r="O221" s="84"/>
      <c r="P221" s="213">
        <f>O221*H221</f>
        <v>0</v>
      </c>
      <c r="Q221" s="213">
        <v>0.00035</v>
      </c>
      <c r="R221" s="213">
        <f>Q221*H221</f>
        <v>0.28845599999999999</v>
      </c>
      <c r="S221" s="213">
        <v>0</v>
      </c>
      <c r="T221" s="214">
        <f>S221*H221</f>
        <v>0</v>
      </c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R221" s="215" t="s">
        <v>173</v>
      </c>
      <c r="AT221" s="215" t="s">
        <v>280</v>
      </c>
      <c r="AU221" s="215" t="s">
        <v>80</v>
      </c>
      <c r="AY221" s="17" t="s">
        <v>122</v>
      </c>
      <c r="BE221" s="216">
        <f>IF(N221="základní",J221,0)</f>
        <v>0</v>
      </c>
      <c r="BF221" s="216">
        <f>IF(N221="snížená",J221,0)</f>
        <v>0</v>
      </c>
      <c r="BG221" s="216">
        <f>IF(N221="zákl. přenesená",J221,0)</f>
        <v>0</v>
      </c>
      <c r="BH221" s="216">
        <f>IF(N221="sníž. přenesená",J221,0)</f>
        <v>0</v>
      </c>
      <c r="BI221" s="216">
        <f>IF(N221="nulová",J221,0)</f>
        <v>0</v>
      </c>
      <c r="BJ221" s="17" t="s">
        <v>77</v>
      </c>
      <c r="BK221" s="216">
        <f>ROUND(I221*H221,2)</f>
        <v>0</v>
      </c>
      <c r="BL221" s="17" t="s">
        <v>129</v>
      </c>
      <c r="BM221" s="215" t="s">
        <v>355</v>
      </c>
    </row>
    <row r="222" s="2" customFormat="1">
      <c r="A222" s="38"/>
      <c r="B222" s="39"/>
      <c r="C222" s="40"/>
      <c r="D222" s="217" t="s">
        <v>131</v>
      </c>
      <c r="E222" s="40"/>
      <c r="F222" s="218" t="s">
        <v>356</v>
      </c>
      <c r="G222" s="40"/>
      <c r="H222" s="40"/>
      <c r="I222" s="219"/>
      <c r="J222" s="40"/>
      <c r="K222" s="40"/>
      <c r="L222" s="44"/>
      <c r="M222" s="220"/>
      <c r="N222" s="221"/>
      <c r="O222" s="84"/>
      <c r="P222" s="84"/>
      <c r="Q222" s="84"/>
      <c r="R222" s="84"/>
      <c r="S222" s="84"/>
      <c r="T222" s="85"/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T222" s="17" t="s">
        <v>131</v>
      </c>
      <c r="AU222" s="17" t="s">
        <v>80</v>
      </c>
    </row>
    <row r="223" s="13" customFormat="1">
      <c r="A223" s="13"/>
      <c r="B223" s="222"/>
      <c r="C223" s="223"/>
      <c r="D223" s="217" t="s">
        <v>139</v>
      </c>
      <c r="E223" s="224" t="s">
        <v>19</v>
      </c>
      <c r="F223" s="225" t="s">
        <v>357</v>
      </c>
      <c r="G223" s="223"/>
      <c r="H223" s="226">
        <v>824.15999999999997</v>
      </c>
      <c r="I223" s="227"/>
      <c r="J223" s="223"/>
      <c r="K223" s="223"/>
      <c r="L223" s="228"/>
      <c r="M223" s="229"/>
      <c r="N223" s="230"/>
      <c r="O223" s="230"/>
      <c r="P223" s="230"/>
      <c r="Q223" s="230"/>
      <c r="R223" s="230"/>
      <c r="S223" s="230"/>
      <c r="T223" s="231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32" t="s">
        <v>139</v>
      </c>
      <c r="AU223" s="232" t="s">
        <v>80</v>
      </c>
      <c r="AV223" s="13" t="s">
        <v>80</v>
      </c>
      <c r="AW223" s="13" t="s">
        <v>31</v>
      </c>
      <c r="AX223" s="13" t="s">
        <v>77</v>
      </c>
      <c r="AY223" s="232" t="s">
        <v>122</v>
      </c>
    </row>
    <row r="224" s="2" customFormat="1">
      <c r="A224" s="38"/>
      <c r="B224" s="39"/>
      <c r="C224" s="204" t="s">
        <v>358</v>
      </c>
      <c r="D224" s="204" t="s">
        <v>124</v>
      </c>
      <c r="E224" s="205" t="s">
        <v>359</v>
      </c>
      <c r="F224" s="206" t="s">
        <v>360</v>
      </c>
      <c r="G224" s="207" t="s">
        <v>162</v>
      </c>
      <c r="H224" s="208">
        <v>665</v>
      </c>
      <c r="I224" s="209"/>
      <c r="J224" s="210">
        <f>ROUND(I224*H224,2)</f>
        <v>0</v>
      </c>
      <c r="K224" s="206" t="s">
        <v>128</v>
      </c>
      <c r="L224" s="44"/>
      <c r="M224" s="211" t="s">
        <v>19</v>
      </c>
      <c r="N224" s="212" t="s">
        <v>40</v>
      </c>
      <c r="O224" s="84"/>
      <c r="P224" s="213">
        <f>O224*H224</f>
        <v>0</v>
      </c>
      <c r="Q224" s="213">
        <v>0.20469000000000001</v>
      </c>
      <c r="R224" s="213">
        <f>Q224*H224</f>
        <v>136.11885000000001</v>
      </c>
      <c r="S224" s="213">
        <v>0</v>
      </c>
      <c r="T224" s="214">
        <f>S224*H224</f>
        <v>0</v>
      </c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R224" s="215" t="s">
        <v>129</v>
      </c>
      <c r="AT224" s="215" t="s">
        <v>124</v>
      </c>
      <c r="AU224" s="215" t="s">
        <v>80</v>
      </c>
      <c r="AY224" s="17" t="s">
        <v>122</v>
      </c>
      <c r="BE224" s="216">
        <f>IF(N224="základní",J224,0)</f>
        <v>0</v>
      </c>
      <c r="BF224" s="216">
        <f>IF(N224="snížená",J224,0)</f>
        <v>0</v>
      </c>
      <c r="BG224" s="216">
        <f>IF(N224="zákl. přenesená",J224,0)</f>
        <v>0</v>
      </c>
      <c r="BH224" s="216">
        <f>IF(N224="sníž. přenesená",J224,0)</f>
        <v>0</v>
      </c>
      <c r="BI224" s="216">
        <f>IF(N224="nulová",J224,0)</f>
        <v>0</v>
      </c>
      <c r="BJ224" s="17" t="s">
        <v>77</v>
      </c>
      <c r="BK224" s="216">
        <f>ROUND(I224*H224,2)</f>
        <v>0</v>
      </c>
      <c r="BL224" s="17" t="s">
        <v>129</v>
      </c>
      <c r="BM224" s="215" t="s">
        <v>361</v>
      </c>
    </row>
    <row r="225" s="2" customFormat="1">
      <c r="A225" s="38"/>
      <c r="B225" s="39"/>
      <c r="C225" s="40"/>
      <c r="D225" s="217" t="s">
        <v>131</v>
      </c>
      <c r="E225" s="40"/>
      <c r="F225" s="218" t="s">
        <v>362</v>
      </c>
      <c r="G225" s="40"/>
      <c r="H225" s="40"/>
      <c r="I225" s="219"/>
      <c r="J225" s="40"/>
      <c r="K225" s="40"/>
      <c r="L225" s="44"/>
      <c r="M225" s="220"/>
      <c r="N225" s="221"/>
      <c r="O225" s="84"/>
      <c r="P225" s="84"/>
      <c r="Q225" s="84"/>
      <c r="R225" s="84"/>
      <c r="S225" s="84"/>
      <c r="T225" s="85"/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T225" s="17" t="s">
        <v>131</v>
      </c>
      <c r="AU225" s="17" t="s">
        <v>80</v>
      </c>
    </row>
    <row r="226" s="13" customFormat="1">
      <c r="A226" s="13"/>
      <c r="B226" s="222"/>
      <c r="C226" s="223"/>
      <c r="D226" s="217" t="s">
        <v>139</v>
      </c>
      <c r="E226" s="224" t="s">
        <v>19</v>
      </c>
      <c r="F226" s="225" t="s">
        <v>363</v>
      </c>
      <c r="G226" s="223"/>
      <c r="H226" s="226">
        <v>665</v>
      </c>
      <c r="I226" s="227"/>
      <c r="J226" s="223"/>
      <c r="K226" s="223"/>
      <c r="L226" s="228"/>
      <c r="M226" s="229"/>
      <c r="N226" s="230"/>
      <c r="O226" s="230"/>
      <c r="P226" s="230"/>
      <c r="Q226" s="230"/>
      <c r="R226" s="230"/>
      <c r="S226" s="230"/>
      <c r="T226" s="231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32" t="s">
        <v>139</v>
      </c>
      <c r="AU226" s="232" t="s">
        <v>80</v>
      </c>
      <c r="AV226" s="13" t="s">
        <v>80</v>
      </c>
      <c r="AW226" s="13" t="s">
        <v>31</v>
      </c>
      <c r="AX226" s="13" t="s">
        <v>77</v>
      </c>
      <c r="AY226" s="232" t="s">
        <v>122</v>
      </c>
    </row>
    <row r="227" s="12" customFormat="1" ht="22.8" customHeight="1">
      <c r="A227" s="12"/>
      <c r="B227" s="188"/>
      <c r="C227" s="189"/>
      <c r="D227" s="190" t="s">
        <v>68</v>
      </c>
      <c r="E227" s="202" t="s">
        <v>153</v>
      </c>
      <c r="F227" s="202" t="s">
        <v>364</v>
      </c>
      <c r="G227" s="189"/>
      <c r="H227" s="189"/>
      <c r="I227" s="192"/>
      <c r="J227" s="203">
        <f>BK227</f>
        <v>0</v>
      </c>
      <c r="K227" s="189"/>
      <c r="L227" s="194"/>
      <c r="M227" s="195"/>
      <c r="N227" s="196"/>
      <c r="O227" s="196"/>
      <c r="P227" s="197">
        <f>SUM(P228:P254)</f>
        <v>0</v>
      </c>
      <c r="Q227" s="196"/>
      <c r="R227" s="197">
        <f>SUM(R228:R254)</f>
        <v>3842.0259647999997</v>
      </c>
      <c r="S227" s="196"/>
      <c r="T227" s="198">
        <f>SUM(T228:T254)</f>
        <v>0</v>
      </c>
      <c r="U227" s="12"/>
      <c r="V227" s="12"/>
      <c r="W227" s="12"/>
      <c r="X227" s="12"/>
      <c r="Y227" s="12"/>
      <c r="Z227" s="12"/>
      <c r="AA227" s="12"/>
      <c r="AB227" s="12"/>
      <c r="AC227" s="12"/>
      <c r="AD227" s="12"/>
      <c r="AE227" s="12"/>
      <c r="AR227" s="199" t="s">
        <v>77</v>
      </c>
      <c r="AT227" s="200" t="s">
        <v>68</v>
      </c>
      <c r="AU227" s="200" t="s">
        <v>77</v>
      </c>
      <c r="AY227" s="199" t="s">
        <v>122</v>
      </c>
      <c r="BK227" s="201">
        <f>SUM(BK228:BK254)</f>
        <v>0</v>
      </c>
    </row>
    <row r="228" s="2" customFormat="1">
      <c r="A228" s="38"/>
      <c r="B228" s="39"/>
      <c r="C228" s="204" t="s">
        <v>365</v>
      </c>
      <c r="D228" s="204" t="s">
        <v>124</v>
      </c>
      <c r="E228" s="205" t="s">
        <v>366</v>
      </c>
      <c r="F228" s="206" t="s">
        <v>367</v>
      </c>
      <c r="G228" s="207" t="s">
        <v>127</v>
      </c>
      <c r="H228" s="208">
        <v>3427.5999999999999</v>
      </c>
      <c r="I228" s="209"/>
      <c r="J228" s="210">
        <f>ROUND(I228*H228,2)</f>
        <v>0</v>
      </c>
      <c r="K228" s="206" t="s">
        <v>128</v>
      </c>
      <c r="L228" s="44"/>
      <c r="M228" s="211" t="s">
        <v>19</v>
      </c>
      <c r="N228" s="212" t="s">
        <v>40</v>
      </c>
      <c r="O228" s="84"/>
      <c r="P228" s="213">
        <f>O228*H228</f>
        <v>0</v>
      </c>
      <c r="Q228" s="213">
        <v>0</v>
      </c>
      <c r="R228" s="213">
        <f>Q228*H228</f>
        <v>0</v>
      </c>
      <c r="S228" s="213">
        <v>0</v>
      </c>
      <c r="T228" s="214">
        <f>S228*H228</f>
        <v>0</v>
      </c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R228" s="215" t="s">
        <v>129</v>
      </c>
      <c r="AT228" s="215" t="s">
        <v>124</v>
      </c>
      <c r="AU228" s="215" t="s">
        <v>80</v>
      </c>
      <c r="AY228" s="17" t="s">
        <v>122</v>
      </c>
      <c r="BE228" s="216">
        <f>IF(N228="základní",J228,0)</f>
        <v>0</v>
      </c>
      <c r="BF228" s="216">
        <f>IF(N228="snížená",J228,0)</f>
        <v>0</v>
      </c>
      <c r="BG228" s="216">
        <f>IF(N228="zákl. přenesená",J228,0)</f>
        <v>0</v>
      </c>
      <c r="BH228" s="216">
        <f>IF(N228="sníž. přenesená",J228,0)</f>
        <v>0</v>
      </c>
      <c r="BI228" s="216">
        <f>IF(N228="nulová",J228,0)</f>
        <v>0</v>
      </c>
      <c r="BJ228" s="17" t="s">
        <v>77</v>
      </c>
      <c r="BK228" s="216">
        <f>ROUND(I228*H228,2)</f>
        <v>0</v>
      </c>
      <c r="BL228" s="17" t="s">
        <v>129</v>
      </c>
      <c r="BM228" s="215" t="s">
        <v>368</v>
      </c>
    </row>
    <row r="229" s="2" customFormat="1">
      <c r="A229" s="38"/>
      <c r="B229" s="39"/>
      <c r="C229" s="40"/>
      <c r="D229" s="217" t="s">
        <v>131</v>
      </c>
      <c r="E229" s="40"/>
      <c r="F229" s="218" t="s">
        <v>369</v>
      </c>
      <c r="G229" s="40"/>
      <c r="H229" s="40"/>
      <c r="I229" s="219"/>
      <c r="J229" s="40"/>
      <c r="K229" s="40"/>
      <c r="L229" s="44"/>
      <c r="M229" s="220"/>
      <c r="N229" s="221"/>
      <c r="O229" s="84"/>
      <c r="P229" s="84"/>
      <c r="Q229" s="84"/>
      <c r="R229" s="84"/>
      <c r="S229" s="84"/>
      <c r="T229" s="85"/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T229" s="17" t="s">
        <v>131</v>
      </c>
      <c r="AU229" s="17" t="s">
        <v>80</v>
      </c>
    </row>
    <row r="230" s="13" customFormat="1">
      <c r="A230" s="13"/>
      <c r="B230" s="222"/>
      <c r="C230" s="223"/>
      <c r="D230" s="217" t="s">
        <v>139</v>
      </c>
      <c r="E230" s="224" t="s">
        <v>19</v>
      </c>
      <c r="F230" s="225" t="s">
        <v>370</v>
      </c>
      <c r="G230" s="223"/>
      <c r="H230" s="226">
        <v>3427.5999999999999</v>
      </c>
      <c r="I230" s="227"/>
      <c r="J230" s="223"/>
      <c r="K230" s="223"/>
      <c r="L230" s="228"/>
      <c r="M230" s="229"/>
      <c r="N230" s="230"/>
      <c r="O230" s="230"/>
      <c r="P230" s="230"/>
      <c r="Q230" s="230"/>
      <c r="R230" s="230"/>
      <c r="S230" s="230"/>
      <c r="T230" s="231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32" t="s">
        <v>139</v>
      </c>
      <c r="AU230" s="232" t="s">
        <v>80</v>
      </c>
      <c r="AV230" s="13" t="s">
        <v>80</v>
      </c>
      <c r="AW230" s="13" t="s">
        <v>31</v>
      </c>
      <c r="AX230" s="13" t="s">
        <v>77</v>
      </c>
      <c r="AY230" s="232" t="s">
        <v>122</v>
      </c>
    </row>
    <row r="231" s="2" customFormat="1" ht="21.75" customHeight="1">
      <c r="A231" s="38"/>
      <c r="B231" s="39"/>
      <c r="C231" s="244" t="s">
        <v>371</v>
      </c>
      <c r="D231" s="244" t="s">
        <v>280</v>
      </c>
      <c r="E231" s="245" t="s">
        <v>372</v>
      </c>
      <c r="F231" s="246" t="s">
        <v>373</v>
      </c>
      <c r="G231" s="247" t="s">
        <v>257</v>
      </c>
      <c r="H231" s="248">
        <v>72.665000000000006</v>
      </c>
      <c r="I231" s="249"/>
      <c r="J231" s="250">
        <f>ROUND(I231*H231,2)</f>
        <v>0</v>
      </c>
      <c r="K231" s="246" t="s">
        <v>128</v>
      </c>
      <c r="L231" s="251"/>
      <c r="M231" s="252" t="s">
        <v>19</v>
      </c>
      <c r="N231" s="253" t="s">
        <v>40</v>
      </c>
      <c r="O231" s="84"/>
      <c r="P231" s="213">
        <f>O231*H231</f>
        <v>0</v>
      </c>
      <c r="Q231" s="213">
        <v>1</v>
      </c>
      <c r="R231" s="213">
        <f>Q231*H231</f>
        <v>72.665000000000006</v>
      </c>
      <c r="S231" s="213">
        <v>0</v>
      </c>
      <c r="T231" s="214">
        <f>S231*H231</f>
        <v>0</v>
      </c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R231" s="215" t="s">
        <v>173</v>
      </c>
      <c r="AT231" s="215" t="s">
        <v>280</v>
      </c>
      <c r="AU231" s="215" t="s">
        <v>80</v>
      </c>
      <c r="AY231" s="17" t="s">
        <v>122</v>
      </c>
      <c r="BE231" s="216">
        <f>IF(N231="základní",J231,0)</f>
        <v>0</v>
      </c>
      <c r="BF231" s="216">
        <f>IF(N231="snížená",J231,0)</f>
        <v>0</v>
      </c>
      <c r="BG231" s="216">
        <f>IF(N231="zákl. přenesená",J231,0)</f>
        <v>0</v>
      </c>
      <c r="BH231" s="216">
        <f>IF(N231="sníž. přenesená",J231,0)</f>
        <v>0</v>
      </c>
      <c r="BI231" s="216">
        <f>IF(N231="nulová",J231,0)</f>
        <v>0</v>
      </c>
      <c r="BJ231" s="17" t="s">
        <v>77</v>
      </c>
      <c r="BK231" s="216">
        <f>ROUND(I231*H231,2)</f>
        <v>0</v>
      </c>
      <c r="BL231" s="17" t="s">
        <v>129</v>
      </c>
      <c r="BM231" s="215" t="s">
        <v>374</v>
      </c>
    </row>
    <row r="232" s="2" customFormat="1">
      <c r="A232" s="38"/>
      <c r="B232" s="39"/>
      <c r="C232" s="40"/>
      <c r="D232" s="217" t="s">
        <v>131</v>
      </c>
      <c r="E232" s="40"/>
      <c r="F232" s="218" t="s">
        <v>373</v>
      </c>
      <c r="G232" s="40"/>
      <c r="H232" s="40"/>
      <c r="I232" s="219"/>
      <c r="J232" s="40"/>
      <c r="K232" s="40"/>
      <c r="L232" s="44"/>
      <c r="M232" s="220"/>
      <c r="N232" s="221"/>
      <c r="O232" s="84"/>
      <c r="P232" s="84"/>
      <c r="Q232" s="84"/>
      <c r="R232" s="84"/>
      <c r="S232" s="84"/>
      <c r="T232" s="85"/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T232" s="17" t="s">
        <v>131</v>
      </c>
      <c r="AU232" s="17" t="s">
        <v>80</v>
      </c>
    </row>
    <row r="233" s="13" customFormat="1">
      <c r="A233" s="13"/>
      <c r="B233" s="222"/>
      <c r="C233" s="223"/>
      <c r="D233" s="217" t="s">
        <v>139</v>
      </c>
      <c r="E233" s="224" t="s">
        <v>19</v>
      </c>
      <c r="F233" s="225" t="s">
        <v>375</v>
      </c>
      <c r="G233" s="223"/>
      <c r="H233" s="226">
        <v>72.665000000000006</v>
      </c>
      <c r="I233" s="227"/>
      <c r="J233" s="223"/>
      <c r="K233" s="223"/>
      <c r="L233" s="228"/>
      <c r="M233" s="229"/>
      <c r="N233" s="230"/>
      <c r="O233" s="230"/>
      <c r="P233" s="230"/>
      <c r="Q233" s="230"/>
      <c r="R233" s="230"/>
      <c r="S233" s="230"/>
      <c r="T233" s="231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32" t="s">
        <v>139</v>
      </c>
      <c r="AU233" s="232" t="s">
        <v>80</v>
      </c>
      <c r="AV233" s="13" t="s">
        <v>80</v>
      </c>
      <c r="AW233" s="13" t="s">
        <v>31</v>
      </c>
      <c r="AX233" s="13" t="s">
        <v>77</v>
      </c>
      <c r="AY233" s="232" t="s">
        <v>122</v>
      </c>
    </row>
    <row r="234" s="2" customFormat="1" ht="16.5" customHeight="1">
      <c r="A234" s="38"/>
      <c r="B234" s="39"/>
      <c r="C234" s="204" t="s">
        <v>376</v>
      </c>
      <c r="D234" s="204" t="s">
        <v>124</v>
      </c>
      <c r="E234" s="205" t="s">
        <v>377</v>
      </c>
      <c r="F234" s="206" t="s">
        <v>378</v>
      </c>
      <c r="G234" s="207" t="s">
        <v>127</v>
      </c>
      <c r="H234" s="208">
        <v>3427.5999999999999</v>
      </c>
      <c r="I234" s="209"/>
      <c r="J234" s="210">
        <f>ROUND(I234*H234,2)</f>
        <v>0</v>
      </c>
      <c r="K234" s="206" t="s">
        <v>128</v>
      </c>
      <c r="L234" s="44"/>
      <c r="M234" s="211" t="s">
        <v>19</v>
      </c>
      <c r="N234" s="212" t="s">
        <v>40</v>
      </c>
      <c r="O234" s="84"/>
      <c r="P234" s="213">
        <f>O234*H234</f>
        <v>0</v>
      </c>
      <c r="Q234" s="213">
        <v>0.34499999999999997</v>
      </c>
      <c r="R234" s="213">
        <f>Q234*H234</f>
        <v>1182.5219999999999</v>
      </c>
      <c r="S234" s="213">
        <v>0</v>
      </c>
      <c r="T234" s="214">
        <f>S234*H234</f>
        <v>0</v>
      </c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R234" s="215" t="s">
        <v>129</v>
      </c>
      <c r="AT234" s="215" t="s">
        <v>124</v>
      </c>
      <c r="AU234" s="215" t="s">
        <v>80</v>
      </c>
      <c r="AY234" s="17" t="s">
        <v>122</v>
      </c>
      <c r="BE234" s="216">
        <f>IF(N234="základní",J234,0)</f>
        <v>0</v>
      </c>
      <c r="BF234" s="216">
        <f>IF(N234="snížená",J234,0)</f>
        <v>0</v>
      </c>
      <c r="BG234" s="216">
        <f>IF(N234="zákl. přenesená",J234,0)</f>
        <v>0</v>
      </c>
      <c r="BH234" s="216">
        <f>IF(N234="sníž. přenesená",J234,0)</f>
        <v>0</v>
      </c>
      <c r="BI234" s="216">
        <f>IF(N234="nulová",J234,0)</f>
        <v>0</v>
      </c>
      <c r="BJ234" s="17" t="s">
        <v>77</v>
      </c>
      <c r="BK234" s="216">
        <f>ROUND(I234*H234,2)</f>
        <v>0</v>
      </c>
      <c r="BL234" s="17" t="s">
        <v>129</v>
      </c>
      <c r="BM234" s="215" t="s">
        <v>379</v>
      </c>
    </row>
    <row r="235" s="2" customFormat="1">
      <c r="A235" s="38"/>
      <c r="B235" s="39"/>
      <c r="C235" s="40"/>
      <c r="D235" s="217" t="s">
        <v>131</v>
      </c>
      <c r="E235" s="40"/>
      <c r="F235" s="218" t="s">
        <v>380</v>
      </c>
      <c r="G235" s="40"/>
      <c r="H235" s="40"/>
      <c r="I235" s="219"/>
      <c r="J235" s="40"/>
      <c r="K235" s="40"/>
      <c r="L235" s="44"/>
      <c r="M235" s="220"/>
      <c r="N235" s="221"/>
      <c r="O235" s="84"/>
      <c r="P235" s="84"/>
      <c r="Q235" s="84"/>
      <c r="R235" s="84"/>
      <c r="S235" s="84"/>
      <c r="T235" s="85"/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T235" s="17" t="s">
        <v>131</v>
      </c>
      <c r="AU235" s="17" t="s">
        <v>80</v>
      </c>
    </row>
    <row r="236" s="13" customFormat="1">
      <c r="A236" s="13"/>
      <c r="B236" s="222"/>
      <c r="C236" s="223"/>
      <c r="D236" s="217" t="s">
        <v>139</v>
      </c>
      <c r="E236" s="224" t="s">
        <v>19</v>
      </c>
      <c r="F236" s="225" t="s">
        <v>370</v>
      </c>
      <c r="G236" s="223"/>
      <c r="H236" s="226">
        <v>3427.5999999999999</v>
      </c>
      <c r="I236" s="227"/>
      <c r="J236" s="223"/>
      <c r="K236" s="223"/>
      <c r="L236" s="228"/>
      <c r="M236" s="229"/>
      <c r="N236" s="230"/>
      <c r="O236" s="230"/>
      <c r="P236" s="230"/>
      <c r="Q236" s="230"/>
      <c r="R236" s="230"/>
      <c r="S236" s="230"/>
      <c r="T236" s="231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32" t="s">
        <v>139</v>
      </c>
      <c r="AU236" s="232" t="s">
        <v>80</v>
      </c>
      <c r="AV236" s="13" t="s">
        <v>80</v>
      </c>
      <c r="AW236" s="13" t="s">
        <v>31</v>
      </c>
      <c r="AX236" s="13" t="s">
        <v>77</v>
      </c>
      <c r="AY236" s="232" t="s">
        <v>122</v>
      </c>
    </row>
    <row r="237" s="2" customFormat="1" ht="16.5" customHeight="1">
      <c r="A237" s="38"/>
      <c r="B237" s="39"/>
      <c r="C237" s="204" t="s">
        <v>381</v>
      </c>
      <c r="D237" s="204" t="s">
        <v>124</v>
      </c>
      <c r="E237" s="205" t="s">
        <v>382</v>
      </c>
      <c r="F237" s="206" t="s">
        <v>383</v>
      </c>
      <c r="G237" s="207" t="s">
        <v>127</v>
      </c>
      <c r="H237" s="208">
        <v>3427.5999999999999</v>
      </c>
      <c r="I237" s="209"/>
      <c r="J237" s="210">
        <f>ROUND(I237*H237,2)</f>
        <v>0</v>
      </c>
      <c r="K237" s="206" t="s">
        <v>128</v>
      </c>
      <c r="L237" s="44"/>
      <c r="M237" s="211" t="s">
        <v>19</v>
      </c>
      <c r="N237" s="212" t="s">
        <v>40</v>
      </c>
      <c r="O237" s="84"/>
      <c r="P237" s="213">
        <f>O237*H237</f>
        <v>0</v>
      </c>
      <c r="Q237" s="213">
        <v>0.46000000000000002</v>
      </c>
      <c r="R237" s="213">
        <f>Q237*H237</f>
        <v>1576.6960000000001</v>
      </c>
      <c r="S237" s="213">
        <v>0</v>
      </c>
      <c r="T237" s="214">
        <f>S237*H237</f>
        <v>0</v>
      </c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R237" s="215" t="s">
        <v>129</v>
      </c>
      <c r="AT237" s="215" t="s">
        <v>124</v>
      </c>
      <c r="AU237" s="215" t="s">
        <v>80</v>
      </c>
      <c r="AY237" s="17" t="s">
        <v>122</v>
      </c>
      <c r="BE237" s="216">
        <f>IF(N237="základní",J237,0)</f>
        <v>0</v>
      </c>
      <c r="BF237" s="216">
        <f>IF(N237="snížená",J237,0)</f>
        <v>0</v>
      </c>
      <c r="BG237" s="216">
        <f>IF(N237="zákl. přenesená",J237,0)</f>
        <v>0</v>
      </c>
      <c r="BH237" s="216">
        <f>IF(N237="sníž. přenesená",J237,0)</f>
        <v>0</v>
      </c>
      <c r="BI237" s="216">
        <f>IF(N237="nulová",J237,0)</f>
        <v>0</v>
      </c>
      <c r="BJ237" s="17" t="s">
        <v>77</v>
      </c>
      <c r="BK237" s="216">
        <f>ROUND(I237*H237,2)</f>
        <v>0</v>
      </c>
      <c r="BL237" s="17" t="s">
        <v>129</v>
      </c>
      <c r="BM237" s="215" t="s">
        <v>384</v>
      </c>
    </row>
    <row r="238" s="2" customFormat="1">
      <c r="A238" s="38"/>
      <c r="B238" s="39"/>
      <c r="C238" s="40"/>
      <c r="D238" s="217" t="s">
        <v>131</v>
      </c>
      <c r="E238" s="40"/>
      <c r="F238" s="218" t="s">
        <v>385</v>
      </c>
      <c r="G238" s="40"/>
      <c r="H238" s="40"/>
      <c r="I238" s="219"/>
      <c r="J238" s="40"/>
      <c r="K238" s="40"/>
      <c r="L238" s="44"/>
      <c r="M238" s="220"/>
      <c r="N238" s="221"/>
      <c r="O238" s="84"/>
      <c r="P238" s="84"/>
      <c r="Q238" s="84"/>
      <c r="R238" s="84"/>
      <c r="S238" s="84"/>
      <c r="T238" s="85"/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T238" s="17" t="s">
        <v>131</v>
      </c>
      <c r="AU238" s="17" t="s">
        <v>80</v>
      </c>
    </row>
    <row r="239" s="13" customFormat="1">
      <c r="A239" s="13"/>
      <c r="B239" s="222"/>
      <c r="C239" s="223"/>
      <c r="D239" s="217" t="s">
        <v>139</v>
      </c>
      <c r="E239" s="224" t="s">
        <v>19</v>
      </c>
      <c r="F239" s="225" t="s">
        <v>370</v>
      </c>
      <c r="G239" s="223"/>
      <c r="H239" s="226">
        <v>3427.5999999999999</v>
      </c>
      <c r="I239" s="227"/>
      <c r="J239" s="223"/>
      <c r="K239" s="223"/>
      <c r="L239" s="228"/>
      <c r="M239" s="229"/>
      <c r="N239" s="230"/>
      <c r="O239" s="230"/>
      <c r="P239" s="230"/>
      <c r="Q239" s="230"/>
      <c r="R239" s="230"/>
      <c r="S239" s="230"/>
      <c r="T239" s="231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32" t="s">
        <v>139</v>
      </c>
      <c r="AU239" s="232" t="s">
        <v>80</v>
      </c>
      <c r="AV239" s="13" t="s">
        <v>80</v>
      </c>
      <c r="AW239" s="13" t="s">
        <v>31</v>
      </c>
      <c r="AX239" s="13" t="s">
        <v>77</v>
      </c>
      <c r="AY239" s="232" t="s">
        <v>122</v>
      </c>
    </row>
    <row r="240" s="2" customFormat="1" ht="33" customHeight="1">
      <c r="A240" s="38"/>
      <c r="B240" s="39"/>
      <c r="C240" s="204" t="s">
        <v>386</v>
      </c>
      <c r="D240" s="204" t="s">
        <v>124</v>
      </c>
      <c r="E240" s="205" t="s">
        <v>387</v>
      </c>
      <c r="F240" s="206" t="s">
        <v>388</v>
      </c>
      <c r="G240" s="207" t="s">
        <v>127</v>
      </c>
      <c r="H240" s="208">
        <v>2786.7800000000002</v>
      </c>
      <c r="I240" s="209"/>
      <c r="J240" s="210">
        <f>ROUND(I240*H240,2)</f>
        <v>0</v>
      </c>
      <c r="K240" s="206" t="s">
        <v>128</v>
      </c>
      <c r="L240" s="44"/>
      <c r="M240" s="211" t="s">
        <v>19</v>
      </c>
      <c r="N240" s="212" t="s">
        <v>40</v>
      </c>
      <c r="O240" s="84"/>
      <c r="P240" s="213">
        <f>O240*H240</f>
        <v>0</v>
      </c>
      <c r="Q240" s="213">
        <v>0.15826000000000001</v>
      </c>
      <c r="R240" s="213">
        <f>Q240*H240</f>
        <v>441.03580280000006</v>
      </c>
      <c r="S240" s="213">
        <v>0</v>
      </c>
      <c r="T240" s="214">
        <f>S240*H240</f>
        <v>0</v>
      </c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R240" s="215" t="s">
        <v>129</v>
      </c>
      <c r="AT240" s="215" t="s">
        <v>124</v>
      </c>
      <c r="AU240" s="215" t="s">
        <v>80</v>
      </c>
      <c r="AY240" s="17" t="s">
        <v>122</v>
      </c>
      <c r="BE240" s="216">
        <f>IF(N240="základní",J240,0)</f>
        <v>0</v>
      </c>
      <c r="BF240" s="216">
        <f>IF(N240="snížená",J240,0)</f>
        <v>0</v>
      </c>
      <c r="BG240" s="216">
        <f>IF(N240="zákl. přenesená",J240,0)</f>
        <v>0</v>
      </c>
      <c r="BH240" s="216">
        <f>IF(N240="sníž. přenesená",J240,0)</f>
        <v>0</v>
      </c>
      <c r="BI240" s="216">
        <f>IF(N240="nulová",J240,0)</f>
        <v>0</v>
      </c>
      <c r="BJ240" s="17" t="s">
        <v>77</v>
      </c>
      <c r="BK240" s="216">
        <f>ROUND(I240*H240,2)</f>
        <v>0</v>
      </c>
      <c r="BL240" s="17" t="s">
        <v>129</v>
      </c>
      <c r="BM240" s="215" t="s">
        <v>389</v>
      </c>
    </row>
    <row r="241" s="2" customFormat="1">
      <c r="A241" s="38"/>
      <c r="B241" s="39"/>
      <c r="C241" s="40"/>
      <c r="D241" s="217" t="s">
        <v>131</v>
      </c>
      <c r="E241" s="40"/>
      <c r="F241" s="218" t="s">
        <v>390</v>
      </c>
      <c r="G241" s="40"/>
      <c r="H241" s="40"/>
      <c r="I241" s="219"/>
      <c r="J241" s="40"/>
      <c r="K241" s="40"/>
      <c r="L241" s="44"/>
      <c r="M241" s="220"/>
      <c r="N241" s="221"/>
      <c r="O241" s="84"/>
      <c r="P241" s="84"/>
      <c r="Q241" s="84"/>
      <c r="R241" s="84"/>
      <c r="S241" s="84"/>
      <c r="T241" s="85"/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T241" s="17" t="s">
        <v>131</v>
      </c>
      <c r="AU241" s="17" t="s">
        <v>80</v>
      </c>
    </row>
    <row r="242" s="13" customFormat="1">
      <c r="A242" s="13"/>
      <c r="B242" s="222"/>
      <c r="C242" s="223"/>
      <c r="D242" s="217" t="s">
        <v>139</v>
      </c>
      <c r="E242" s="224" t="s">
        <v>19</v>
      </c>
      <c r="F242" s="225" t="s">
        <v>391</v>
      </c>
      <c r="G242" s="223"/>
      <c r="H242" s="226">
        <v>2786.7800000000002</v>
      </c>
      <c r="I242" s="227"/>
      <c r="J242" s="223"/>
      <c r="K242" s="223"/>
      <c r="L242" s="228"/>
      <c r="M242" s="229"/>
      <c r="N242" s="230"/>
      <c r="O242" s="230"/>
      <c r="P242" s="230"/>
      <c r="Q242" s="230"/>
      <c r="R242" s="230"/>
      <c r="S242" s="230"/>
      <c r="T242" s="231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32" t="s">
        <v>139</v>
      </c>
      <c r="AU242" s="232" t="s">
        <v>80</v>
      </c>
      <c r="AV242" s="13" t="s">
        <v>80</v>
      </c>
      <c r="AW242" s="13" t="s">
        <v>31</v>
      </c>
      <c r="AX242" s="13" t="s">
        <v>77</v>
      </c>
      <c r="AY242" s="232" t="s">
        <v>122</v>
      </c>
    </row>
    <row r="243" s="2" customFormat="1" ht="21.75" customHeight="1">
      <c r="A243" s="38"/>
      <c r="B243" s="39"/>
      <c r="C243" s="204" t="s">
        <v>392</v>
      </c>
      <c r="D243" s="204" t="s">
        <v>124</v>
      </c>
      <c r="E243" s="205" t="s">
        <v>393</v>
      </c>
      <c r="F243" s="206" t="s">
        <v>394</v>
      </c>
      <c r="G243" s="207" t="s">
        <v>127</v>
      </c>
      <c r="H243" s="208">
        <v>537.62</v>
      </c>
      <c r="I243" s="209"/>
      <c r="J243" s="210">
        <f>ROUND(I243*H243,2)</f>
        <v>0</v>
      </c>
      <c r="K243" s="206" t="s">
        <v>128</v>
      </c>
      <c r="L243" s="44"/>
      <c r="M243" s="211" t="s">
        <v>19</v>
      </c>
      <c r="N243" s="212" t="s">
        <v>40</v>
      </c>
      <c r="O243" s="84"/>
      <c r="P243" s="213">
        <f>O243*H243</f>
        <v>0</v>
      </c>
      <c r="Q243" s="213">
        <v>0.216</v>
      </c>
      <c r="R243" s="213">
        <f>Q243*H243</f>
        <v>116.12591999999999</v>
      </c>
      <c r="S243" s="213">
        <v>0</v>
      </c>
      <c r="T243" s="214">
        <f>S243*H243</f>
        <v>0</v>
      </c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R243" s="215" t="s">
        <v>129</v>
      </c>
      <c r="AT243" s="215" t="s">
        <v>124</v>
      </c>
      <c r="AU243" s="215" t="s">
        <v>80</v>
      </c>
      <c r="AY243" s="17" t="s">
        <v>122</v>
      </c>
      <c r="BE243" s="216">
        <f>IF(N243="základní",J243,0)</f>
        <v>0</v>
      </c>
      <c r="BF243" s="216">
        <f>IF(N243="snížená",J243,0)</f>
        <v>0</v>
      </c>
      <c r="BG243" s="216">
        <f>IF(N243="zákl. přenesená",J243,0)</f>
        <v>0</v>
      </c>
      <c r="BH243" s="216">
        <f>IF(N243="sníž. přenesená",J243,0)</f>
        <v>0</v>
      </c>
      <c r="BI243" s="216">
        <f>IF(N243="nulová",J243,0)</f>
        <v>0</v>
      </c>
      <c r="BJ243" s="17" t="s">
        <v>77</v>
      </c>
      <c r="BK243" s="216">
        <f>ROUND(I243*H243,2)</f>
        <v>0</v>
      </c>
      <c r="BL243" s="17" t="s">
        <v>129</v>
      </c>
      <c r="BM243" s="215" t="s">
        <v>395</v>
      </c>
    </row>
    <row r="244" s="2" customFormat="1">
      <c r="A244" s="38"/>
      <c r="B244" s="39"/>
      <c r="C244" s="40"/>
      <c r="D244" s="217" t="s">
        <v>131</v>
      </c>
      <c r="E244" s="40"/>
      <c r="F244" s="218" t="s">
        <v>396</v>
      </c>
      <c r="G244" s="40"/>
      <c r="H244" s="40"/>
      <c r="I244" s="219"/>
      <c r="J244" s="40"/>
      <c r="K244" s="40"/>
      <c r="L244" s="44"/>
      <c r="M244" s="220"/>
      <c r="N244" s="221"/>
      <c r="O244" s="84"/>
      <c r="P244" s="84"/>
      <c r="Q244" s="84"/>
      <c r="R244" s="84"/>
      <c r="S244" s="84"/>
      <c r="T244" s="85"/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T244" s="17" t="s">
        <v>131</v>
      </c>
      <c r="AU244" s="17" t="s">
        <v>80</v>
      </c>
    </row>
    <row r="245" s="13" customFormat="1">
      <c r="A245" s="13"/>
      <c r="B245" s="222"/>
      <c r="C245" s="223"/>
      <c r="D245" s="217" t="s">
        <v>139</v>
      </c>
      <c r="E245" s="224" t="s">
        <v>19</v>
      </c>
      <c r="F245" s="225" t="s">
        <v>397</v>
      </c>
      <c r="G245" s="223"/>
      <c r="H245" s="226">
        <v>537.62</v>
      </c>
      <c r="I245" s="227"/>
      <c r="J245" s="223"/>
      <c r="K245" s="223"/>
      <c r="L245" s="228"/>
      <c r="M245" s="229"/>
      <c r="N245" s="230"/>
      <c r="O245" s="230"/>
      <c r="P245" s="230"/>
      <c r="Q245" s="230"/>
      <c r="R245" s="230"/>
      <c r="S245" s="230"/>
      <c r="T245" s="231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32" t="s">
        <v>139</v>
      </c>
      <c r="AU245" s="232" t="s">
        <v>80</v>
      </c>
      <c r="AV245" s="13" t="s">
        <v>80</v>
      </c>
      <c r="AW245" s="13" t="s">
        <v>31</v>
      </c>
      <c r="AX245" s="13" t="s">
        <v>77</v>
      </c>
      <c r="AY245" s="232" t="s">
        <v>122</v>
      </c>
    </row>
    <row r="246" s="2" customFormat="1" ht="21.75" customHeight="1">
      <c r="A246" s="38"/>
      <c r="B246" s="39"/>
      <c r="C246" s="204" t="s">
        <v>398</v>
      </c>
      <c r="D246" s="204" t="s">
        <v>124</v>
      </c>
      <c r="E246" s="205" t="s">
        <v>399</v>
      </c>
      <c r="F246" s="206" t="s">
        <v>400</v>
      </c>
      <c r="G246" s="207" t="s">
        <v>127</v>
      </c>
      <c r="H246" s="208">
        <v>2786.8000000000002</v>
      </c>
      <c r="I246" s="209"/>
      <c r="J246" s="210">
        <f>ROUND(I246*H246,2)</f>
        <v>0</v>
      </c>
      <c r="K246" s="206" t="s">
        <v>128</v>
      </c>
      <c r="L246" s="44"/>
      <c r="M246" s="211" t="s">
        <v>19</v>
      </c>
      <c r="N246" s="212" t="s">
        <v>40</v>
      </c>
      <c r="O246" s="84"/>
      <c r="P246" s="213">
        <f>O246*H246</f>
        <v>0</v>
      </c>
      <c r="Q246" s="213">
        <v>0.00071000000000000002</v>
      </c>
      <c r="R246" s="213">
        <f>Q246*H246</f>
        <v>1.9786280000000003</v>
      </c>
      <c r="S246" s="213">
        <v>0</v>
      </c>
      <c r="T246" s="214">
        <f>S246*H246</f>
        <v>0</v>
      </c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R246" s="215" t="s">
        <v>129</v>
      </c>
      <c r="AT246" s="215" t="s">
        <v>124</v>
      </c>
      <c r="AU246" s="215" t="s">
        <v>80</v>
      </c>
      <c r="AY246" s="17" t="s">
        <v>122</v>
      </c>
      <c r="BE246" s="216">
        <f>IF(N246="základní",J246,0)</f>
        <v>0</v>
      </c>
      <c r="BF246" s="216">
        <f>IF(N246="snížená",J246,0)</f>
        <v>0</v>
      </c>
      <c r="BG246" s="216">
        <f>IF(N246="zákl. přenesená",J246,0)</f>
        <v>0</v>
      </c>
      <c r="BH246" s="216">
        <f>IF(N246="sníž. přenesená",J246,0)</f>
        <v>0</v>
      </c>
      <c r="BI246" s="216">
        <f>IF(N246="nulová",J246,0)</f>
        <v>0</v>
      </c>
      <c r="BJ246" s="17" t="s">
        <v>77</v>
      </c>
      <c r="BK246" s="216">
        <f>ROUND(I246*H246,2)</f>
        <v>0</v>
      </c>
      <c r="BL246" s="17" t="s">
        <v>129</v>
      </c>
      <c r="BM246" s="215" t="s">
        <v>401</v>
      </c>
    </row>
    <row r="247" s="2" customFormat="1">
      <c r="A247" s="38"/>
      <c r="B247" s="39"/>
      <c r="C247" s="40"/>
      <c r="D247" s="217" t="s">
        <v>131</v>
      </c>
      <c r="E247" s="40"/>
      <c r="F247" s="218" t="s">
        <v>402</v>
      </c>
      <c r="G247" s="40"/>
      <c r="H247" s="40"/>
      <c r="I247" s="219"/>
      <c r="J247" s="40"/>
      <c r="K247" s="40"/>
      <c r="L247" s="44"/>
      <c r="M247" s="220"/>
      <c r="N247" s="221"/>
      <c r="O247" s="84"/>
      <c r="P247" s="84"/>
      <c r="Q247" s="84"/>
      <c r="R247" s="84"/>
      <c r="S247" s="84"/>
      <c r="T247" s="85"/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T247" s="17" t="s">
        <v>131</v>
      </c>
      <c r="AU247" s="17" t="s">
        <v>80</v>
      </c>
    </row>
    <row r="248" s="13" customFormat="1">
      <c r="A248" s="13"/>
      <c r="B248" s="222"/>
      <c r="C248" s="223"/>
      <c r="D248" s="217" t="s">
        <v>139</v>
      </c>
      <c r="E248" s="224" t="s">
        <v>19</v>
      </c>
      <c r="F248" s="225" t="s">
        <v>403</v>
      </c>
      <c r="G248" s="223"/>
      <c r="H248" s="226">
        <v>2786.8000000000002</v>
      </c>
      <c r="I248" s="227"/>
      <c r="J248" s="223"/>
      <c r="K248" s="223"/>
      <c r="L248" s="228"/>
      <c r="M248" s="229"/>
      <c r="N248" s="230"/>
      <c r="O248" s="230"/>
      <c r="P248" s="230"/>
      <c r="Q248" s="230"/>
      <c r="R248" s="230"/>
      <c r="S248" s="230"/>
      <c r="T248" s="231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32" t="s">
        <v>139</v>
      </c>
      <c r="AU248" s="232" t="s">
        <v>80</v>
      </c>
      <c r="AV248" s="13" t="s">
        <v>80</v>
      </c>
      <c r="AW248" s="13" t="s">
        <v>31</v>
      </c>
      <c r="AX248" s="13" t="s">
        <v>77</v>
      </c>
      <c r="AY248" s="232" t="s">
        <v>122</v>
      </c>
    </row>
    <row r="249" s="2" customFormat="1" ht="33" customHeight="1">
      <c r="A249" s="38"/>
      <c r="B249" s="39"/>
      <c r="C249" s="204" t="s">
        <v>404</v>
      </c>
      <c r="D249" s="204" t="s">
        <v>124</v>
      </c>
      <c r="E249" s="205" t="s">
        <v>405</v>
      </c>
      <c r="F249" s="206" t="s">
        <v>406</v>
      </c>
      <c r="G249" s="207" t="s">
        <v>127</v>
      </c>
      <c r="H249" s="208">
        <v>2786.8000000000002</v>
      </c>
      <c r="I249" s="209"/>
      <c r="J249" s="210">
        <f>ROUND(I249*H249,2)</f>
        <v>0</v>
      </c>
      <c r="K249" s="206" t="s">
        <v>128</v>
      </c>
      <c r="L249" s="44"/>
      <c r="M249" s="211" t="s">
        <v>19</v>
      </c>
      <c r="N249" s="212" t="s">
        <v>40</v>
      </c>
      <c r="O249" s="84"/>
      <c r="P249" s="213">
        <f>O249*H249</f>
        <v>0</v>
      </c>
      <c r="Q249" s="213">
        <v>0.10373</v>
      </c>
      <c r="R249" s="213">
        <f>Q249*H249</f>
        <v>289.07476400000002</v>
      </c>
      <c r="S249" s="213">
        <v>0</v>
      </c>
      <c r="T249" s="214">
        <f>S249*H249</f>
        <v>0</v>
      </c>
      <c r="U249" s="38"/>
      <c r="V249" s="38"/>
      <c r="W249" s="38"/>
      <c r="X249" s="38"/>
      <c r="Y249" s="38"/>
      <c r="Z249" s="38"/>
      <c r="AA249" s="38"/>
      <c r="AB249" s="38"/>
      <c r="AC249" s="38"/>
      <c r="AD249" s="38"/>
      <c r="AE249" s="38"/>
      <c r="AR249" s="215" t="s">
        <v>129</v>
      </c>
      <c r="AT249" s="215" t="s">
        <v>124</v>
      </c>
      <c r="AU249" s="215" t="s">
        <v>80</v>
      </c>
      <c r="AY249" s="17" t="s">
        <v>122</v>
      </c>
      <c r="BE249" s="216">
        <f>IF(N249="základní",J249,0)</f>
        <v>0</v>
      </c>
      <c r="BF249" s="216">
        <f>IF(N249="snížená",J249,0)</f>
        <v>0</v>
      </c>
      <c r="BG249" s="216">
        <f>IF(N249="zákl. přenesená",J249,0)</f>
        <v>0</v>
      </c>
      <c r="BH249" s="216">
        <f>IF(N249="sníž. přenesená",J249,0)</f>
        <v>0</v>
      </c>
      <c r="BI249" s="216">
        <f>IF(N249="nulová",J249,0)</f>
        <v>0</v>
      </c>
      <c r="BJ249" s="17" t="s">
        <v>77</v>
      </c>
      <c r="BK249" s="216">
        <f>ROUND(I249*H249,2)</f>
        <v>0</v>
      </c>
      <c r="BL249" s="17" t="s">
        <v>129</v>
      </c>
      <c r="BM249" s="215" t="s">
        <v>407</v>
      </c>
    </row>
    <row r="250" s="2" customFormat="1">
      <c r="A250" s="38"/>
      <c r="B250" s="39"/>
      <c r="C250" s="40"/>
      <c r="D250" s="217" t="s">
        <v>131</v>
      </c>
      <c r="E250" s="40"/>
      <c r="F250" s="218" t="s">
        <v>408</v>
      </c>
      <c r="G250" s="40"/>
      <c r="H250" s="40"/>
      <c r="I250" s="219"/>
      <c r="J250" s="40"/>
      <c r="K250" s="40"/>
      <c r="L250" s="44"/>
      <c r="M250" s="220"/>
      <c r="N250" s="221"/>
      <c r="O250" s="84"/>
      <c r="P250" s="84"/>
      <c r="Q250" s="84"/>
      <c r="R250" s="84"/>
      <c r="S250" s="84"/>
      <c r="T250" s="85"/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T250" s="17" t="s">
        <v>131</v>
      </c>
      <c r="AU250" s="17" t="s">
        <v>80</v>
      </c>
    </row>
    <row r="251" s="13" customFormat="1">
      <c r="A251" s="13"/>
      <c r="B251" s="222"/>
      <c r="C251" s="223"/>
      <c r="D251" s="217" t="s">
        <v>139</v>
      </c>
      <c r="E251" s="224" t="s">
        <v>19</v>
      </c>
      <c r="F251" s="225" t="s">
        <v>403</v>
      </c>
      <c r="G251" s="223"/>
      <c r="H251" s="226">
        <v>2786.8000000000002</v>
      </c>
      <c r="I251" s="227"/>
      <c r="J251" s="223"/>
      <c r="K251" s="223"/>
      <c r="L251" s="228"/>
      <c r="M251" s="229"/>
      <c r="N251" s="230"/>
      <c r="O251" s="230"/>
      <c r="P251" s="230"/>
      <c r="Q251" s="230"/>
      <c r="R251" s="230"/>
      <c r="S251" s="230"/>
      <c r="T251" s="231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32" t="s">
        <v>139</v>
      </c>
      <c r="AU251" s="232" t="s">
        <v>80</v>
      </c>
      <c r="AV251" s="13" t="s">
        <v>80</v>
      </c>
      <c r="AW251" s="13" t="s">
        <v>31</v>
      </c>
      <c r="AX251" s="13" t="s">
        <v>77</v>
      </c>
      <c r="AY251" s="232" t="s">
        <v>122</v>
      </c>
    </row>
    <row r="252" s="2" customFormat="1">
      <c r="A252" s="38"/>
      <c r="B252" s="39"/>
      <c r="C252" s="204" t="s">
        <v>409</v>
      </c>
      <c r="D252" s="204" t="s">
        <v>124</v>
      </c>
      <c r="E252" s="205" t="s">
        <v>410</v>
      </c>
      <c r="F252" s="206" t="s">
        <v>411</v>
      </c>
      <c r="G252" s="207" t="s">
        <v>127</v>
      </c>
      <c r="H252" s="208">
        <v>183.75</v>
      </c>
      <c r="I252" s="209"/>
      <c r="J252" s="210">
        <f>ROUND(I252*H252,2)</f>
        <v>0</v>
      </c>
      <c r="K252" s="206" t="s">
        <v>128</v>
      </c>
      <c r="L252" s="44"/>
      <c r="M252" s="211" t="s">
        <v>19</v>
      </c>
      <c r="N252" s="212" t="s">
        <v>40</v>
      </c>
      <c r="O252" s="84"/>
      <c r="P252" s="213">
        <f>O252*H252</f>
        <v>0</v>
      </c>
      <c r="Q252" s="213">
        <v>0.88124000000000002</v>
      </c>
      <c r="R252" s="213">
        <f>Q252*H252</f>
        <v>161.92785000000001</v>
      </c>
      <c r="S252" s="213">
        <v>0</v>
      </c>
      <c r="T252" s="214">
        <f>S252*H252</f>
        <v>0</v>
      </c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R252" s="215" t="s">
        <v>129</v>
      </c>
      <c r="AT252" s="215" t="s">
        <v>124</v>
      </c>
      <c r="AU252" s="215" t="s">
        <v>80</v>
      </c>
      <c r="AY252" s="17" t="s">
        <v>122</v>
      </c>
      <c r="BE252" s="216">
        <f>IF(N252="základní",J252,0)</f>
        <v>0</v>
      </c>
      <c r="BF252" s="216">
        <f>IF(N252="snížená",J252,0)</f>
        <v>0</v>
      </c>
      <c r="BG252" s="216">
        <f>IF(N252="zákl. přenesená",J252,0)</f>
        <v>0</v>
      </c>
      <c r="BH252" s="216">
        <f>IF(N252="sníž. přenesená",J252,0)</f>
        <v>0</v>
      </c>
      <c r="BI252" s="216">
        <f>IF(N252="nulová",J252,0)</f>
        <v>0</v>
      </c>
      <c r="BJ252" s="17" t="s">
        <v>77</v>
      </c>
      <c r="BK252" s="216">
        <f>ROUND(I252*H252,2)</f>
        <v>0</v>
      </c>
      <c r="BL252" s="17" t="s">
        <v>129</v>
      </c>
      <c r="BM252" s="215" t="s">
        <v>412</v>
      </c>
    </row>
    <row r="253" s="2" customFormat="1">
      <c r="A253" s="38"/>
      <c r="B253" s="39"/>
      <c r="C253" s="40"/>
      <c r="D253" s="217" t="s">
        <v>131</v>
      </c>
      <c r="E253" s="40"/>
      <c r="F253" s="218" t="s">
        <v>413</v>
      </c>
      <c r="G253" s="40"/>
      <c r="H253" s="40"/>
      <c r="I253" s="219"/>
      <c r="J253" s="40"/>
      <c r="K253" s="40"/>
      <c r="L253" s="44"/>
      <c r="M253" s="220"/>
      <c r="N253" s="221"/>
      <c r="O253" s="84"/>
      <c r="P253" s="84"/>
      <c r="Q253" s="84"/>
      <c r="R253" s="84"/>
      <c r="S253" s="84"/>
      <c r="T253" s="85"/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  <c r="AT253" s="17" t="s">
        <v>131</v>
      </c>
      <c r="AU253" s="17" t="s">
        <v>80</v>
      </c>
    </row>
    <row r="254" s="13" customFormat="1">
      <c r="A254" s="13"/>
      <c r="B254" s="222"/>
      <c r="C254" s="223"/>
      <c r="D254" s="217" t="s">
        <v>139</v>
      </c>
      <c r="E254" s="224" t="s">
        <v>19</v>
      </c>
      <c r="F254" s="225" t="s">
        <v>414</v>
      </c>
      <c r="G254" s="223"/>
      <c r="H254" s="226">
        <v>183.75</v>
      </c>
      <c r="I254" s="227"/>
      <c r="J254" s="223"/>
      <c r="K254" s="223"/>
      <c r="L254" s="228"/>
      <c r="M254" s="229"/>
      <c r="N254" s="230"/>
      <c r="O254" s="230"/>
      <c r="P254" s="230"/>
      <c r="Q254" s="230"/>
      <c r="R254" s="230"/>
      <c r="S254" s="230"/>
      <c r="T254" s="231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32" t="s">
        <v>139</v>
      </c>
      <c r="AU254" s="232" t="s">
        <v>80</v>
      </c>
      <c r="AV254" s="13" t="s">
        <v>80</v>
      </c>
      <c r="AW254" s="13" t="s">
        <v>31</v>
      </c>
      <c r="AX254" s="13" t="s">
        <v>77</v>
      </c>
      <c r="AY254" s="232" t="s">
        <v>122</v>
      </c>
    </row>
    <row r="255" s="12" customFormat="1" ht="22.8" customHeight="1">
      <c r="A255" s="12"/>
      <c r="B255" s="188"/>
      <c r="C255" s="189"/>
      <c r="D255" s="190" t="s">
        <v>68</v>
      </c>
      <c r="E255" s="202" t="s">
        <v>173</v>
      </c>
      <c r="F255" s="202" t="s">
        <v>415</v>
      </c>
      <c r="G255" s="189"/>
      <c r="H255" s="189"/>
      <c r="I255" s="192"/>
      <c r="J255" s="203">
        <f>BK255</f>
        <v>0</v>
      </c>
      <c r="K255" s="189"/>
      <c r="L255" s="194"/>
      <c r="M255" s="195"/>
      <c r="N255" s="196"/>
      <c r="O255" s="196"/>
      <c r="P255" s="197">
        <f>SUM(P256:P275)</f>
        <v>0</v>
      </c>
      <c r="Q255" s="196"/>
      <c r="R255" s="197">
        <f>SUM(R256:R275)</f>
        <v>0.17946000000000001</v>
      </c>
      <c r="S255" s="196"/>
      <c r="T255" s="198">
        <f>SUM(T256:T275)</f>
        <v>0</v>
      </c>
      <c r="U255" s="12"/>
      <c r="V255" s="12"/>
      <c r="W255" s="12"/>
      <c r="X255" s="12"/>
      <c r="Y255" s="12"/>
      <c r="Z255" s="12"/>
      <c r="AA255" s="12"/>
      <c r="AB255" s="12"/>
      <c r="AC255" s="12"/>
      <c r="AD255" s="12"/>
      <c r="AE255" s="12"/>
      <c r="AR255" s="199" t="s">
        <v>77</v>
      </c>
      <c r="AT255" s="200" t="s">
        <v>68</v>
      </c>
      <c r="AU255" s="200" t="s">
        <v>77</v>
      </c>
      <c r="AY255" s="199" t="s">
        <v>122</v>
      </c>
      <c r="BK255" s="201">
        <f>SUM(BK256:BK275)</f>
        <v>0</v>
      </c>
    </row>
    <row r="256" s="2" customFormat="1">
      <c r="A256" s="38"/>
      <c r="B256" s="39"/>
      <c r="C256" s="204" t="s">
        <v>416</v>
      </c>
      <c r="D256" s="204" t="s">
        <v>124</v>
      </c>
      <c r="E256" s="205" t="s">
        <v>417</v>
      </c>
      <c r="F256" s="206" t="s">
        <v>418</v>
      </c>
      <c r="G256" s="207" t="s">
        <v>162</v>
      </c>
      <c r="H256" s="208">
        <v>4</v>
      </c>
      <c r="I256" s="209"/>
      <c r="J256" s="210">
        <f>ROUND(I256*H256,2)</f>
        <v>0</v>
      </c>
      <c r="K256" s="206" t="s">
        <v>128</v>
      </c>
      <c r="L256" s="44"/>
      <c r="M256" s="211" t="s">
        <v>19</v>
      </c>
      <c r="N256" s="212" t="s">
        <v>40</v>
      </c>
      <c r="O256" s="84"/>
      <c r="P256" s="213">
        <f>O256*H256</f>
        <v>0</v>
      </c>
      <c r="Q256" s="213">
        <v>0.00131</v>
      </c>
      <c r="R256" s="213">
        <f>Q256*H256</f>
        <v>0.0052399999999999999</v>
      </c>
      <c r="S256" s="213">
        <v>0</v>
      </c>
      <c r="T256" s="214">
        <f>S256*H256</f>
        <v>0</v>
      </c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R256" s="215" t="s">
        <v>129</v>
      </c>
      <c r="AT256" s="215" t="s">
        <v>124</v>
      </c>
      <c r="AU256" s="215" t="s">
        <v>80</v>
      </c>
      <c r="AY256" s="17" t="s">
        <v>122</v>
      </c>
      <c r="BE256" s="216">
        <f>IF(N256="základní",J256,0)</f>
        <v>0</v>
      </c>
      <c r="BF256" s="216">
        <f>IF(N256="snížená",J256,0)</f>
        <v>0</v>
      </c>
      <c r="BG256" s="216">
        <f>IF(N256="zákl. přenesená",J256,0)</f>
        <v>0</v>
      </c>
      <c r="BH256" s="216">
        <f>IF(N256="sníž. přenesená",J256,0)</f>
        <v>0</v>
      </c>
      <c r="BI256" s="216">
        <f>IF(N256="nulová",J256,0)</f>
        <v>0</v>
      </c>
      <c r="BJ256" s="17" t="s">
        <v>77</v>
      </c>
      <c r="BK256" s="216">
        <f>ROUND(I256*H256,2)</f>
        <v>0</v>
      </c>
      <c r="BL256" s="17" t="s">
        <v>129</v>
      </c>
      <c r="BM256" s="215" t="s">
        <v>419</v>
      </c>
    </row>
    <row r="257" s="2" customFormat="1">
      <c r="A257" s="38"/>
      <c r="B257" s="39"/>
      <c r="C257" s="40"/>
      <c r="D257" s="217" t="s">
        <v>131</v>
      </c>
      <c r="E257" s="40"/>
      <c r="F257" s="218" t="s">
        <v>420</v>
      </c>
      <c r="G257" s="40"/>
      <c r="H257" s="40"/>
      <c r="I257" s="219"/>
      <c r="J257" s="40"/>
      <c r="K257" s="40"/>
      <c r="L257" s="44"/>
      <c r="M257" s="220"/>
      <c r="N257" s="221"/>
      <c r="O257" s="84"/>
      <c r="P257" s="84"/>
      <c r="Q257" s="84"/>
      <c r="R257" s="84"/>
      <c r="S257" s="84"/>
      <c r="T257" s="85"/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T257" s="17" t="s">
        <v>131</v>
      </c>
      <c r="AU257" s="17" t="s">
        <v>80</v>
      </c>
    </row>
    <row r="258" s="13" customFormat="1">
      <c r="A258" s="13"/>
      <c r="B258" s="222"/>
      <c r="C258" s="223"/>
      <c r="D258" s="217" t="s">
        <v>139</v>
      </c>
      <c r="E258" s="224" t="s">
        <v>19</v>
      </c>
      <c r="F258" s="225" t="s">
        <v>421</v>
      </c>
      <c r="G258" s="223"/>
      <c r="H258" s="226">
        <v>4</v>
      </c>
      <c r="I258" s="227"/>
      <c r="J258" s="223"/>
      <c r="K258" s="223"/>
      <c r="L258" s="228"/>
      <c r="M258" s="229"/>
      <c r="N258" s="230"/>
      <c r="O258" s="230"/>
      <c r="P258" s="230"/>
      <c r="Q258" s="230"/>
      <c r="R258" s="230"/>
      <c r="S258" s="230"/>
      <c r="T258" s="231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32" t="s">
        <v>139</v>
      </c>
      <c r="AU258" s="232" t="s">
        <v>80</v>
      </c>
      <c r="AV258" s="13" t="s">
        <v>80</v>
      </c>
      <c r="AW258" s="13" t="s">
        <v>31</v>
      </c>
      <c r="AX258" s="13" t="s">
        <v>77</v>
      </c>
      <c r="AY258" s="232" t="s">
        <v>122</v>
      </c>
    </row>
    <row r="259" s="2" customFormat="1">
      <c r="A259" s="38"/>
      <c r="B259" s="39"/>
      <c r="C259" s="204" t="s">
        <v>422</v>
      </c>
      <c r="D259" s="204" t="s">
        <v>124</v>
      </c>
      <c r="E259" s="205" t="s">
        <v>423</v>
      </c>
      <c r="F259" s="206" t="s">
        <v>424</v>
      </c>
      <c r="G259" s="207" t="s">
        <v>146</v>
      </c>
      <c r="H259" s="208">
        <v>1</v>
      </c>
      <c r="I259" s="209"/>
      <c r="J259" s="210">
        <f>ROUND(I259*H259,2)</f>
        <v>0</v>
      </c>
      <c r="K259" s="206" t="s">
        <v>128</v>
      </c>
      <c r="L259" s="44"/>
      <c r="M259" s="211" t="s">
        <v>19</v>
      </c>
      <c r="N259" s="212" t="s">
        <v>40</v>
      </c>
      <c r="O259" s="84"/>
      <c r="P259" s="213">
        <f>O259*H259</f>
        <v>0</v>
      </c>
      <c r="Q259" s="213">
        <v>0.064049999999999996</v>
      </c>
      <c r="R259" s="213">
        <f>Q259*H259</f>
        <v>0.064049999999999996</v>
      </c>
      <c r="S259" s="213">
        <v>0</v>
      </c>
      <c r="T259" s="214">
        <f>S259*H259</f>
        <v>0</v>
      </c>
      <c r="U259" s="38"/>
      <c r="V259" s="38"/>
      <c r="W259" s="38"/>
      <c r="X259" s="38"/>
      <c r="Y259" s="38"/>
      <c r="Z259" s="38"/>
      <c r="AA259" s="38"/>
      <c r="AB259" s="38"/>
      <c r="AC259" s="38"/>
      <c r="AD259" s="38"/>
      <c r="AE259" s="38"/>
      <c r="AR259" s="215" t="s">
        <v>129</v>
      </c>
      <c r="AT259" s="215" t="s">
        <v>124</v>
      </c>
      <c r="AU259" s="215" t="s">
        <v>80</v>
      </c>
      <c r="AY259" s="17" t="s">
        <v>122</v>
      </c>
      <c r="BE259" s="216">
        <f>IF(N259="základní",J259,0)</f>
        <v>0</v>
      </c>
      <c r="BF259" s="216">
        <f>IF(N259="snížená",J259,0)</f>
        <v>0</v>
      </c>
      <c r="BG259" s="216">
        <f>IF(N259="zákl. přenesená",J259,0)</f>
        <v>0</v>
      </c>
      <c r="BH259" s="216">
        <f>IF(N259="sníž. přenesená",J259,0)</f>
        <v>0</v>
      </c>
      <c r="BI259" s="216">
        <f>IF(N259="nulová",J259,0)</f>
        <v>0</v>
      </c>
      <c r="BJ259" s="17" t="s">
        <v>77</v>
      </c>
      <c r="BK259" s="216">
        <f>ROUND(I259*H259,2)</f>
        <v>0</v>
      </c>
      <c r="BL259" s="17" t="s">
        <v>129</v>
      </c>
      <c r="BM259" s="215" t="s">
        <v>425</v>
      </c>
    </row>
    <row r="260" s="2" customFormat="1">
      <c r="A260" s="38"/>
      <c r="B260" s="39"/>
      <c r="C260" s="40"/>
      <c r="D260" s="217" t="s">
        <v>131</v>
      </c>
      <c r="E260" s="40"/>
      <c r="F260" s="218" t="s">
        <v>426</v>
      </c>
      <c r="G260" s="40"/>
      <c r="H260" s="40"/>
      <c r="I260" s="219"/>
      <c r="J260" s="40"/>
      <c r="K260" s="40"/>
      <c r="L260" s="44"/>
      <c r="M260" s="220"/>
      <c r="N260" s="221"/>
      <c r="O260" s="84"/>
      <c r="P260" s="84"/>
      <c r="Q260" s="84"/>
      <c r="R260" s="84"/>
      <c r="S260" s="84"/>
      <c r="T260" s="85"/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  <c r="AT260" s="17" t="s">
        <v>131</v>
      </c>
      <c r="AU260" s="17" t="s">
        <v>80</v>
      </c>
    </row>
    <row r="261" s="2" customFormat="1">
      <c r="A261" s="38"/>
      <c r="B261" s="39"/>
      <c r="C261" s="40"/>
      <c r="D261" s="217" t="s">
        <v>343</v>
      </c>
      <c r="E261" s="40"/>
      <c r="F261" s="254" t="s">
        <v>427</v>
      </c>
      <c r="G261" s="40"/>
      <c r="H261" s="40"/>
      <c r="I261" s="219"/>
      <c r="J261" s="40"/>
      <c r="K261" s="40"/>
      <c r="L261" s="44"/>
      <c r="M261" s="220"/>
      <c r="N261" s="221"/>
      <c r="O261" s="84"/>
      <c r="P261" s="84"/>
      <c r="Q261" s="84"/>
      <c r="R261" s="84"/>
      <c r="S261" s="84"/>
      <c r="T261" s="85"/>
      <c r="U261" s="38"/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  <c r="AT261" s="17" t="s">
        <v>343</v>
      </c>
      <c r="AU261" s="17" t="s">
        <v>80</v>
      </c>
    </row>
    <row r="262" s="2" customFormat="1" ht="33" customHeight="1">
      <c r="A262" s="38"/>
      <c r="B262" s="39"/>
      <c r="C262" s="204" t="s">
        <v>428</v>
      </c>
      <c r="D262" s="204" t="s">
        <v>124</v>
      </c>
      <c r="E262" s="205" t="s">
        <v>429</v>
      </c>
      <c r="F262" s="206" t="s">
        <v>430</v>
      </c>
      <c r="G262" s="207" t="s">
        <v>146</v>
      </c>
      <c r="H262" s="208">
        <v>1</v>
      </c>
      <c r="I262" s="209"/>
      <c r="J262" s="210">
        <f>ROUND(I262*H262,2)</f>
        <v>0</v>
      </c>
      <c r="K262" s="206" t="s">
        <v>128</v>
      </c>
      <c r="L262" s="44"/>
      <c r="M262" s="211" t="s">
        <v>19</v>
      </c>
      <c r="N262" s="212" t="s">
        <v>40</v>
      </c>
      <c r="O262" s="84"/>
      <c r="P262" s="213">
        <f>O262*H262</f>
        <v>0</v>
      </c>
      <c r="Q262" s="213">
        <v>0.00396</v>
      </c>
      <c r="R262" s="213">
        <f>Q262*H262</f>
        <v>0.00396</v>
      </c>
      <c r="S262" s="213">
        <v>0</v>
      </c>
      <c r="T262" s="214">
        <f>S262*H262</f>
        <v>0</v>
      </c>
      <c r="U262" s="38"/>
      <c r="V262" s="38"/>
      <c r="W262" s="38"/>
      <c r="X262" s="38"/>
      <c r="Y262" s="38"/>
      <c r="Z262" s="38"/>
      <c r="AA262" s="38"/>
      <c r="AB262" s="38"/>
      <c r="AC262" s="38"/>
      <c r="AD262" s="38"/>
      <c r="AE262" s="38"/>
      <c r="AR262" s="215" t="s">
        <v>129</v>
      </c>
      <c r="AT262" s="215" t="s">
        <v>124</v>
      </c>
      <c r="AU262" s="215" t="s">
        <v>80</v>
      </c>
      <c r="AY262" s="17" t="s">
        <v>122</v>
      </c>
      <c r="BE262" s="216">
        <f>IF(N262="základní",J262,0)</f>
        <v>0</v>
      </c>
      <c r="BF262" s="216">
        <f>IF(N262="snížená",J262,0)</f>
        <v>0</v>
      </c>
      <c r="BG262" s="216">
        <f>IF(N262="zákl. přenesená",J262,0)</f>
        <v>0</v>
      </c>
      <c r="BH262" s="216">
        <f>IF(N262="sníž. přenesená",J262,0)</f>
        <v>0</v>
      </c>
      <c r="BI262" s="216">
        <f>IF(N262="nulová",J262,0)</f>
        <v>0</v>
      </c>
      <c r="BJ262" s="17" t="s">
        <v>77</v>
      </c>
      <c r="BK262" s="216">
        <f>ROUND(I262*H262,2)</f>
        <v>0</v>
      </c>
      <c r="BL262" s="17" t="s">
        <v>129</v>
      </c>
      <c r="BM262" s="215" t="s">
        <v>431</v>
      </c>
    </row>
    <row r="263" s="2" customFormat="1">
      <c r="A263" s="38"/>
      <c r="B263" s="39"/>
      <c r="C263" s="40"/>
      <c r="D263" s="217" t="s">
        <v>131</v>
      </c>
      <c r="E263" s="40"/>
      <c r="F263" s="218" t="s">
        <v>432</v>
      </c>
      <c r="G263" s="40"/>
      <c r="H263" s="40"/>
      <c r="I263" s="219"/>
      <c r="J263" s="40"/>
      <c r="K263" s="40"/>
      <c r="L263" s="44"/>
      <c r="M263" s="220"/>
      <c r="N263" s="221"/>
      <c r="O263" s="84"/>
      <c r="P263" s="84"/>
      <c r="Q263" s="84"/>
      <c r="R263" s="84"/>
      <c r="S263" s="84"/>
      <c r="T263" s="85"/>
      <c r="U263" s="38"/>
      <c r="V263" s="38"/>
      <c r="W263" s="38"/>
      <c r="X263" s="38"/>
      <c r="Y263" s="38"/>
      <c r="Z263" s="38"/>
      <c r="AA263" s="38"/>
      <c r="AB263" s="38"/>
      <c r="AC263" s="38"/>
      <c r="AD263" s="38"/>
      <c r="AE263" s="38"/>
      <c r="AT263" s="17" t="s">
        <v>131</v>
      </c>
      <c r="AU263" s="17" t="s">
        <v>80</v>
      </c>
    </row>
    <row r="264" s="2" customFormat="1" ht="33" customHeight="1">
      <c r="A264" s="38"/>
      <c r="B264" s="39"/>
      <c r="C264" s="204" t="s">
        <v>433</v>
      </c>
      <c r="D264" s="204" t="s">
        <v>124</v>
      </c>
      <c r="E264" s="205" t="s">
        <v>434</v>
      </c>
      <c r="F264" s="206" t="s">
        <v>435</v>
      </c>
      <c r="G264" s="207" t="s">
        <v>146</v>
      </c>
      <c r="H264" s="208">
        <v>1</v>
      </c>
      <c r="I264" s="209"/>
      <c r="J264" s="210">
        <f>ROUND(I264*H264,2)</f>
        <v>0</v>
      </c>
      <c r="K264" s="206" t="s">
        <v>128</v>
      </c>
      <c r="L264" s="44"/>
      <c r="M264" s="211" t="s">
        <v>19</v>
      </c>
      <c r="N264" s="212" t="s">
        <v>40</v>
      </c>
      <c r="O264" s="84"/>
      <c r="P264" s="213">
        <f>O264*H264</f>
        <v>0</v>
      </c>
      <c r="Q264" s="213">
        <v>0.037249999999999998</v>
      </c>
      <c r="R264" s="213">
        <f>Q264*H264</f>
        <v>0.037249999999999998</v>
      </c>
      <c r="S264" s="213">
        <v>0</v>
      </c>
      <c r="T264" s="214">
        <f>S264*H264</f>
        <v>0</v>
      </c>
      <c r="U264" s="38"/>
      <c r="V264" s="38"/>
      <c r="W264" s="38"/>
      <c r="X264" s="38"/>
      <c r="Y264" s="38"/>
      <c r="Z264" s="38"/>
      <c r="AA264" s="38"/>
      <c r="AB264" s="38"/>
      <c r="AC264" s="38"/>
      <c r="AD264" s="38"/>
      <c r="AE264" s="38"/>
      <c r="AR264" s="215" t="s">
        <v>129</v>
      </c>
      <c r="AT264" s="215" t="s">
        <v>124</v>
      </c>
      <c r="AU264" s="215" t="s">
        <v>80</v>
      </c>
      <c r="AY264" s="17" t="s">
        <v>122</v>
      </c>
      <c r="BE264" s="216">
        <f>IF(N264="základní",J264,0)</f>
        <v>0</v>
      </c>
      <c r="BF264" s="216">
        <f>IF(N264="snížená",J264,0)</f>
        <v>0</v>
      </c>
      <c r="BG264" s="216">
        <f>IF(N264="zákl. přenesená",J264,0)</f>
        <v>0</v>
      </c>
      <c r="BH264" s="216">
        <f>IF(N264="sníž. přenesená",J264,0)</f>
        <v>0</v>
      </c>
      <c r="BI264" s="216">
        <f>IF(N264="nulová",J264,0)</f>
        <v>0</v>
      </c>
      <c r="BJ264" s="17" t="s">
        <v>77</v>
      </c>
      <c r="BK264" s="216">
        <f>ROUND(I264*H264,2)</f>
        <v>0</v>
      </c>
      <c r="BL264" s="17" t="s">
        <v>129</v>
      </c>
      <c r="BM264" s="215" t="s">
        <v>436</v>
      </c>
    </row>
    <row r="265" s="2" customFormat="1">
      <c r="A265" s="38"/>
      <c r="B265" s="39"/>
      <c r="C265" s="40"/>
      <c r="D265" s="217" t="s">
        <v>131</v>
      </c>
      <c r="E265" s="40"/>
      <c r="F265" s="218" t="s">
        <v>437</v>
      </c>
      <c r="G265" s="40"/>
      <c r="H265" s="40"/>
      <c r="I265" s="219"/>
      <c r="J265" s="40"/>
      <c r="K265" s="40"/>
      <c r="L265" s="44"/>
      <c r="M265" s="220"/>
      <c r="N265" s="221"/>
      <c r="O265" s="84"/>
      <c r="P265" s="84"/>
      <c r="Q265" s="84"/>
      <c r="R265" s="84"/>
      <c r="S265" s="84"/>
      <c r="T265" s="85"/>
      <c r="U265" s="38"/>
      <c r="V265" s="38"/>
      <c r="W265" s="38"/>
      <c r="X265" s="38"/>
      <c r="Y265" s="38"/>
      <c r="Z265" s="38"/>
      <c r="AA265" s="38"/>
      <c r="AB265" s="38"/>
      <c r="AC265" s="38"/>
      <c r="AD265" s="38"/>
      <c r="AE265" s="38"/>
      <c r="AT265" s="17" t="s">
        <v>131</v>
      </c>
      <c r="AU265" s="17" t="s">
        <v>80</v>
      </c>
    </row>
    <row r="266" s="2" customFormat="1">
      <c r="A266" s="38"/>
      <c r="B266" s="39"/>
      <c r="C266" s="244" t="s">
        <v>438</v>
      </c>
      <c r="D266" s="244" t="s">
        <v>280</v>
      </c>
      <c r="E266" s="245" t="s">
        <v>439</v>
      </c>
      <c r="F266" s="246" t="s">
        <v>440</v>
      </c>
      <c r="G266" s="247" t="s">
        <v>146</v>
      </c>
      <c r="H266" s="248">
        <v>1</v>
      </c>
      <c r="I266" s="249"/>
      <c r="J266" s="250">
        <f>ROUND(I266*H266,2)</f>
        <v>0</v>
      </c>
      <c r="K266" s="246" t="s">
        <v>128</v>
      </c>
      <c r="L266" s="251"/>
      <c r="M266" s="252" t="s">
        <v>19</v>
      </c>
      <c r="N266" s="253" t="s">
        <v>40</v>
      </c>
      <c r="O266" s="84"/>
      <c r="P266" s="213">
        <f>O266*H266</f>
        <v>0</v>
      </c>
      <c r="Q266" s="213">
        <v>0.0040000000000000001</v>
      </c>
      <c r="R266" s="213">
        <f>Q266*H266</f>
        <v>0.0040000000000000001</v>
      </c>
      <c r="S266" s="213">
        <v>0</v>
      </c>
      <c r="T266" s="214">
        <f>S266*H266</f>
        <v>0</v>
      </c>
      <c r="U266" s="38"/>
      <c r="V266" s="38"/>
      <c r="W266" s="38"/>
      <c r="X266" s="38"/>
      <c r="Y266" s="38"/>
      <c r="Z266" s="38"/>
      <c r="AA266" s="38"/>
      <c r="AB266" s="38"/>
      <c r="AC266" s="38"/>
      <c r="AD266" s="38"/>
      <c r="AE266" s="38"/>
      <c r="AR266" s="215" t="s">
        <v>173</v>
      </c>
      <c r="AT266" s="215" t="s">
        <v>280</v>
      </c>
      <c r="AU266" s="215" t="s">
        <v>80</v>
      </c>
      <c r="AY266" s="17" t="s">
        <v>122</v>
      </c>
      <c r="BE266" s="216">
        <f>IF(N266="základní",J266,0)</f>
        <v>0</v>
      </c>
      <c r="BF266" s="216">
        <f>IF(N266="snížená",J266,0)</f>
        <v>0</v>
      </c>
      <c r="BG266" s="216">
        <f>IF(N266="zákl. přenesená",J266,0)</f>
        <v>0</v>
      </c>
      <c r="BH266" s="216">
        <f>IF(N266="sníž. přenesená",J266,0)</f>
        <v>0</v>
      </c>
      <c r="BI266" s="216">
        <f>IF(N266="nulová",J266,0)</f>
        <v>0</v>
      </c>
      <c r="BJ266" s="17" t="s">
        <v>77</v>
      </c>
      <c r="BK266" s="216">
        <f>ROUND(I266*H266,2)</f>
        <v>0</v>
      </c>
      <c r="BL266" s="17" t="s">
        <v>129</v>
      </c>
      <c r="BM266" s="215" t="s">
        <v>441</v>
      </c>
    </row>
    <row r="267" s="2" customFormat="1">
      <c r="A267" s="38"/>
      <c r="B267" s="39"/>
      <c r="C267" s="40"/>
      <c r="D267" s="217" t="s">
        <v>131</v>
      </c>
      <c r="E267" s="40"/>
      <c r="F267" s="218" t="s">
        <v>440</v>
      </c>
      <c r="G267" s="40"/>
      <c r="H267" s="40"/>
      <c r="I267" s="219"/>
      <c r="J267" s="40"/>
      <c r="K267" s="40"/>
      <c r="L267" s="44"/>
      <c r="M267" s="220"/>
      <c r="N267" s="221"/>
      <c r="O267" s="84"/>
      <c r="P267" s="84"/>
      <c r="Q267" s="84"/>
      <c r="R267" s="84"/>
      <c r="S267" s="84"/>
      <c r="T267" s="85"/>
      <c r="U267" s="38"/>
      <c r="V267" s="38"/>
      <c r="W267" s="38"/>
      <c r="X267" s="38"/>
      <c r="Y267" s="38"/>
      <c r="Z267" s="38"/>
      <c r="AA267" s="38"/>
      <c r="AB267" s="38"/>
      <c r="AC267" s="38"/>
      <c r="AD267" s="38"/>
      <c r="AE267" s="38"/>
      <c r="AT267" s="17" t="s">
        <v>131</v>
      </c>
      <c r="AU267" s="17" t="s">
        <v>80</v>
      </c>
    </row>
    <row r="268" s="2" customFormat="1" ht="16.5" customHeight="1">
      <c r="A268" s="38"/>
      <c r="B268" s="39"/>
      <c r="C268" s="244" t="s">
        <v>442</v>
      </c>
      <c r="D268" s="244" t="s">
        <v>280</v>
      </c>
      <c r="E268" s="245" t="s">
        <v>443</v>
      </c>
      <c r="F268" s="246" t="s">
        <v>444</v>
      </c>
      <c r="G268" s="247" t="s">
        <v>146</v>
      </c>
      <c r="H268" s="248">
        <v>2</v>
      </c>
      <c r="I268" s="249"/>
      <c r="J268" s="250">
        <f>ROUND(I268*H268,2)</f>
        <v>0</v>
      </c>
      <c r="K268" s="246" t="s">
        <v>128</v>
      </c>
      <c r="L268" s="251"/>
      <c r="M268" s="252" t="s">
        <v>19</v>
      </c>
      <c r="N268" s="253" t="s">
        <v>40</v>
      </c>
      <c r="O268" s="84"/>
      <c r="P268" s="213">
        <f>O268*H268</f>
        <v>0</v>
      </c>
      <c r="Q268" s="213">
        <v>0.00012</v>
      </c>
      <c r="R268" s="213">
        <f>Q268*H268</f>
        <v>0.00024000000000000001</v>
      </c>
      <c r="S268" s="213">
        <v>0</v>
      </c>
      <c r="T268" s="214">
        <f>S268*H268</f>
        <v>0</v>
      </c>
      <c r="U268" s="38"/>
      <c r="V268" s="38"/>
      <c r="W268" s="38"/>
      <c r="X268" s="38"/>
      <c r="Y268" s="38"/>
      <c r="Z268" s="38"/>
      <c r="AA268" s="38"/>
      <c r="AB268" s="38"/>
      <c r="AC268" s="38"/>
      <c r="AD268" s="38"/>
      <c r="AE268" s="38"/>
      <c r="AR268" s="215" t="s">
        <v>173</v>
      </c>
      <c r="AT268" s="215" t="s">
        <v>280</v>
      </c>
      <c r="AU268" s="215" t="s">
        <v>80</v>
      </c>
      <c r="AY268" s="17" t="s">
        <v>122</v>
      </c>
      <c r="BE268" s="216">
        <f>IF(N268="základní",J268,0)</f>
        <v>0</v>
      </c>
      <c r="BF268" s="216">
        <f>IF(N268="snížená",J268,0)</f>
        <v>0</v>
      </c>
      <c r="BG268" s="216">
        <f>IF(N268="zákl. přenesená",J268,0)</f>
        <v>0</v>
      </c>
      <c r="BH268" s="216">
        <f>IF(N268="sníž. přenesená",J268,0)</f>
        <v>0</v>
      </c>
      <c r="BI268" s="216">
        <f>IF(N268="nulová",J268,0)</f>
        <v>0</v>
      </c>
      <c r="BJ268" s="17" t="s">
        <v>77</v>
      </c>
      <c r="BK268" s="216">
        <f>ROUND(I268*H268,2)</f>
        <v>0</v>
      </c>
      <c r="BL268" s="17" t="s">
        <v>129</v>
      </c>
      <c r="BM268" s="215" t="s">
        <v>445</v>
      </c>
    </row>
    <row r="269" s="2" customFormat="1">
      <c r="A269" s="38"/>
      <c r="B269" s="39"/>
      <c r="C269" s="40"/>
      <c r="D269" s="217" t="s">
        <v>131</v>
      </c>
      <c r="E269" s="40"/>
      <c r="F269" s="218" t="s">
        <v>444</v>
      </c>
      <c r="G269" s="40"/>
      <c r="H269" s="40"/>
      <c r="I269" s="219"/>
      <c r="J269" s="40"/>
      <c r="K269" s="40"/>
      <c r="L269" s="44"/>
      <c r="M269" s="220"/>
      <c r="N269" s="221"/>
      <c r="O269" s="84"/>
      <c r="P269" s="84"/>
      <c r="Q269" s="84"/>
      <c r="R269" s="84"/>
      <c r="S269" s="84"/>
      <c r="T269" s="85"/>
      <c r="U269" s="38"/>
      <c r="V269" s="38"/>
      <c r="W269" s="38"/>
      <c r="X269" s="38"/>
      <c r="Y269" s="38"/>
      <c r="Z269" s="38"/>
      <c r="AA269" s="38"/>
      <c r="AB269" s="38"/>
      <c r="AC269" s="38"/>
      <c r="AD269" s="38"/>
      <c r="AE269" s="38"/>
      <c r="AT269" s="17" t="s">
        <v>131</v>
      </c>
      <c r="AU269" s="17" t="s">
        <v>80</v>
      </c>
    </row>
    <row r="270" s="2" customFormat="1" ht="21.75" customHeight="1">
      <c r="A270" s="38"/>
      <c r="B270" s="39"/>
      <c r="C270" s="204" t="s">
        <v>446</v>
      </c>
      <c r="D270" s="204" t="s">
        <v>124</v>
      </c>
      <c r="E270" s="205" t="s">
        <v>447</v>
      </c>
      <c r="F270" s="206" t="s">
        <v>448</v>
      </c>
      <c r="G270" s="207" t="s">
        <v>162</v>
      </c>
      <c r="H270" s="208">
        <v>8</v>
      </c>
      <c r="I270" s="209"/>
      <c r="J270" s="210">
        <f>ROUND(I270*H270,2)</f>
        <v>0</v>
      </c>
      <c r="K270" s="206" t="s">
        <v>128</v>
      </c>
      <c r="L270" s="44"/>
      <c r="M270" s="211" t="s">
        <v>19</v>
      </c>
      <c r="N270" s="212" t="s">
        <v>40</v>
      </c>
      <c r="O270" s="84"/>
      <c r="P270" s="213">
        <f>O270*H270</f>
        <v>0</v>
      </c>
      <c r="Q270" s="213">
        <v>9.0000000000000006E-05</v>
      </c>
      <c r="R270" s="213">
        <f>Q270*H270</f>
        <v>0.00072000000000000005</v>
      </c>
      <c r="S270" s="213">
        <v>0</v>
      </c>
      <c r="T270" s="214">
        <f>S270*H270</f>
        <v>0</v>
      </c>
      <c r="U270" s="38"/>
      <c r="V270" s="38"/>
      <c r="W270" s="38"/>
      <c r="X270" s="38"/>
      <c r="Y270" s="38"/>
      <c r="Z270" s="38"/>
      <c r="AA270" s="38"/>
      <c r="AB270" s="38"/>
      <c r="AC270" s="38"/>
      <c r="AD270" s="38"/>
      <c r="AE270" s="38"/>
      <c r="AR270" s="215" t="s">
        <v>129</v>
      </c>
      <c r="AT270" s="215" t="s">
        <v>124</v>
      </c>
      <c r="AU270" s="215" t="s">
        <v>80</v>
      </c>
      <c r="AY270" s="17" t="s">
        <v>122</v>
      </c>
      <c r="BE270" s="216">
        <f>IF(N270="základní",J270,0)</f>
        <v>0</v>
      </c>
      <c r="BF270" s="216">
        <f>IF(N270="snížená",J270,0)</f>
        <v>0</v>
      </c>
      <c r="BG270" s="216">
        <f>IF(N270="zákl. přenesená",J270,0)</f>
        <v>0</v>
      </c>
      <c r="BH270" s="216">
        <f>IF(N270="sníž. přenesená",J270,0)</f>
        <v>0</v>
      </c>
      <c r="BI270" s="216">
        <f>IF(N270="nulová",J270,0)</f>
        <v>0</v>
      </c>
      <c r="BJ270" s="17" t="s">
        <v>77</v>
      </c>
      <c r="BK270" s="216">
        <f>ROUND(I270*H270,2)</f>
        <v>0</v>
      </c>
      <c r="BL270" s="17" t="s">
        <v>129</v>
      </c>
      <c r="BM270" s="215" t="s">
        <v>449</v>
      </c>
    </row>
    <row r="271" s="2" customFormat="1">
      <c r="A271" s="38"/>
      <c r="B271" s="39"/>
      <c r="C271" s="40"/>
      <c r="D271" s="217" t="s">
        <v>131</v>
      </c>
      <c r="E271" s="40"/>
      <c r="F271" s="218" t="s">
        <v>450</v>
      </c>
      <c r="G271" s="40"/>
      <c r="H271" s="40"/>
      <c r="I271" s="219"/>
      <c r="J271" s="40"/>
      <c r="K271" s="40"/>
      <c r="L271" s="44"/>
      <c r="M271" s="220"/>
      <c r="N271" s="221"/>
      <c r="O271" s="84"/>
      <c r="P271" s="84"/>
      <c r="Q271" s="84"/>
      <c r="R271" s="84"/>
      <c r="S271" s="84"/>
      <c r="T271" s="85"/>
      <c r="U271" s="38"/>
      <c r="V271" s="38"/>
      <c r="W271" s="38"/>
      <c r="X271" s="38"/>
      <c r="Y271" s="38"/>
      <c r="Z271" s="38"/>
      <c r="AA271" s="38"/>
      <c r="AB271" s="38"/>
      <c r="AC271" s="38"/>
      <c r="AD271" s="38"/>
      <c r="AE271" s="38"/>
      <c r="AT271" s="17" t="s">
        <v>131</v>
      </c>
      <c r="AU271" s="17" t="s">
        <v>80</v>
      </c>
    </row>
    <row r="272" s="13" customFormat="1">
      <c r="A272" s="13"/>
      <c r="B272" s="222"/>
      <c r="C272" s="223"/>
      <c r="D272" s="217" t="s">
        <v>139</v>
      </c>
      <c r="E272" s="224" t="s">
        <v>19</v>
      </c>
      <c r="F272" s="225" t="s">
        <v>165</v>
      </c>
      <c r="G272" s="223"/>
      <c r="H272" s="226">
        <v>8</v>
      </c>
      <c r="I272" s="227"/>
      <c r="J272" s="223"/>
      <c r="K272" s="223"/>
      <c r="L272" s="228"/>
      <c r="M272" s="229"/>
      <c r="N272" s="230"/>
      <c r="O272" s="230"/>
      <c r="P272" s="230"/>
      <c r="Q272" s="230"/>
      <c r="R272" s="230"/>
      <c r="S272" s="230"/>
      <c r="T272" s="231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32" t="s">
        <v>139</v>
      </c>
      <c r="AU272" s="232" t="s">
        <v>80</v>
      </c>
      <c r="AV272" s="13" t="s">
        <v>80</v>
      </c>
      <c r="AW272" s="13" t="s">
        <v>31</v>
      </c>
      <c r="AX272" s="13" t="s">
        <v>77</v>
      </c>
      <c r="AY272" s="232" t="s">
        <v>122</v>
      </c>
    </row>
    <row r="273" s="2" customFormat="1" ht="16.5" customHeight="1">
      <c r="A273" s="38"/>
      <c r="B273" s="39"/>
      <c r="C273" s="204" t="s">
        <v>451</v>
      </c>
      <c r="D273" s="204" t="s">
        <v>124</v>
      </c>
      <c r="E273" s="205" t="s">
        <v>452</v>
      </c>
      <c r="F273" s="206" t="s">
        <v>453</v>
      </c>
      <c r="G273" s="207" t="s">
        <v>162</v>
      </c>
      <c r="H273" s="208">
        <v>8</v>
      </c>
      <c r="I273" s="209"/>
      <c r="J273" s="210">
        <f>ROUND(I273*H273,2)</f>
        <v>0</v>
      </c>
      <c r="K273" s="206" t="s">
        <v>19</v>
      </c>
      <c r="L273" s="44"/>
      <c r="M273" s="211" t="s">
        <v>19</v>
      </c>
      <c r="N273" s="212" t="s">
        <v>40</v>
      </c>
      <c r="O273" s="84"/>
      <c r="P273" s="213">
        <f>O273*H273</f>
        <v>0</v>
      </c>
      <c r="Q273" s="213">
        <v>0.0080000000000000002</v>
      </c>
      <c r="R273" s="213">
        <f>Q273*H273</f>
        <v>0.064000000000000001</v>
      </c>
      <c r="S273" s="213">
        <v>0</v>
      </c>
      <c r="T273" s="214">
        <f>S273*H273</f>
        <v>0</v>
      </c>
      <c r="U273" s="38"/>
      <c r="V273" s="38"/>
      <c r="W273" s="38"/>
      <c r="X273" s="38"/>
      <c r="Y273" s="38"/>
      <c r="Z273" s="38"/>
      <c r="AA273" s="38"/>
      <c r="AB273" s="38"/>
      <c r="AC273" s="38"/>
      <c r="AD273" s="38"/>
      <c r="AE273" s="38"/>
      <c r="AR273" s="215" t="s">
        <v>129</v>
      </c>
      <c r="AT273" s="215" t="s">
        <v>124</v>
      </c>
      <c r="AU273" s="215" t="s">
        <v>80</v>
      </c>
      <c r="AY273" s="17" t="s">
        <v>122</v>
      </c>
      <c r="BE273" s="216">
        <f>IF(N273="základní",J273,0)</f>
        <v>0</v>
      </c>
      <c r="BF273" s="216">
        <f>IF(N273="snížená",J273,0)</f>
        <v>0</v>
      </c>
      <c r="BG273" s="216">
        <f>IF(N273="zákl. přenesená",J273,0)</f>
        <v>0</v>
      </c>
      <c r="BH273" s="216">
        <f>IF(N273="sníž. přenesená",J273,0)</f>
        <v>0</v>
      </c>
      <c r="BI273" s="216">
        <f>IF(N273="nulová",J273,0)</f>
        <v>0</v>
      </c>
      <c r="BJ273" s="17" t="s">
        <v>77</v>
      </c>
      <c r="BK273" s="216">
        <f>ROUND(I273*H273,2)</f>
        <v>0</v>
      </c>
      <c r="BL273" s="17" t="s">
        <v>129</v>
      </c>
      <c r="BM273" s="215" t="s">
        <v>454</v>
      </c>
    </row>
    <row r="274" s="2" customFormat="1">
      <c r="A274" s="38"/>
      <c r="B274" s="39"/>
      <c r="C274" s="40"/>
      <c r="D274" s="217" t="s">
        <v>131</v>
      </c>
      <c r="E274" s="40"/>
      <c r="F274" s="218" t="s">
        <v>455</v>
      </c>
      <c r="G274" s="40"/>
      <c r="H274" s="40"/>
      <c r="I274" s="219"/>
      <c r="J274" s="40"/>
      <c r="K274" s="40"/>
      <c r="L274" s="44"/>
      <c r="M274" s="220"/>
      <c r="N274" s="221"/>
      <c r="O274" s="84"/>
      <c r="P274" s="84"/>
      <c r="Q274" s="84"/>
      <c r="R274" s="84"/>
      <c r="S274" s="84"/>
      <c r="T274" s="85"/>
      <c r="U274" s="38"/>
      <c r="V274" s="38"/>
      <c r="W274" s="38"/>
      <c r="X274" s="38"/>
      <c r="Y274" s="38"/>
      <c r="Z274" s="38"/>
      <c r="AA274" s="38"/>
      <c r="AB274" s="38"/>
      <c r="AC274" s="38"/>
      <c r="AD274" s="38"/>
      <c r="AE274" s="38"/>
      <c r="AT274" s="17" t="s">
        <v>131</v>
      </c>
      <c r="AU274" s="17" t="s">
        <v>80</v>
      </c>
    </row>
    <row r="275" s="13" customFormat="1">
      <c r="A275" s="13"/>
      <c r="B275" s="222"/>
      <c r="C275" s="223"/>
      <c r="D275" s="217" t="s">
        <v>139</v>
      </c>
      <c r="E275" s="224" t="s">
        <v>19</v>
      </c>
      <c r="F275" s="225" t="s">
        <v>165</v>
      </c>
      <c r="G275" s="223"/>
      <c r="H275" s="226">
        <v>8</v>
      </c>
      <c r="I275" s="227"/>
      <c r="J275" s="223"/>
      <c r="K275" s="223"/>
      <c r="L275" s="228"/>
      <c r="M275" s="229"/>
      <c r="N275" s="230"/>
      <c r="O275" s="230"/>
      <c r="P275" s="230"/>
      <c r="Q275" s="230"/>
      <c r="R275" s="230"/>
      <c r="S275" s="230"/>
      <c r="T275" s="231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32" t="s">
        <v>139</v>
      </c>
      <c r="AU275" s="232" t="s">
        <v>80</v>
      </c>
      <c r="AV275" s="13" t="s">
        <v>80</v>
      </c>
      <c r="AW275" s="13" t="s">
        <v>31</v>
      </c>
      <c r="AX275" s="13" t="s">
        <v>77</v>
      </c>
      <c r="AY275" s="232" t="s">
        <v>122</v>
      </c>
    </row>
    <row r="276" s="12" customFormat="1" ht="22.8" customHeight="1">
      <c r="A276" s="12"/>
      <c r="B276" s="188"/>
      <c r="C276" s="189"/>
      <c r="D276" s="190" t="s">
        <v>68</v>
      </c>
      <c r="E276" s="202" t="s">
        <v>179</v>
      </c>
      <c r="F276" s="202" t="s">
        <v>456</v>
      </c>
      <c r="G276" s="189"/>
      <c r="H276" s="189"/>
      <c r="I276" s="192"/>
      <c r="J276" s="203">
        <f>BK276</f>
        <v>0</v>
      </c>
      <c r="K276" s="189"/>
      <c r="L276" s="194"/>
      <c r="M276" s="195"/>
      <c r="N276" s="196"/>
      <c r="O276" s="196"/>
      <c r="P276" s="197">
        <f>SUM(P277:P279)</f>
        <v>0</v>
      </c>
      <c r="Q276" s="196"/>
      <c r="R276" s="197">
        <f>SUM(R277:R279)</f>
        <v>2.3650439999999997</v>
      </c>
      <c r="S276" s="196"/>
      <c r="T276" s="198">
        <f>SUM(T277:T279)</f>
        <v>0</v>
      </c>
      <c r="U276" s="12"/>
      <c r="V276" s="12"/>
      <c r="W276" s="12"/>
      <c r="X276" s="12"/>
      <c r="Y276" s="12"/>
      <c r="Z276" s="12"/>
      <c r="AA276" s="12"/>
      <c r="AB276" s="12"/>
      <c r="AC276" s="12"/>
      <c r="AD276" s="12"/>
      <c r="AE276" s="12"/>
      <c r="AR276" s="199" t="s">
        <v>77</v>
      </c>
      <c r="AT276" s="200" t="s">
        <v>68</v>
      </c>
      <c r="AU276" s="200" t="s">
        <v>77</v>
      </c>
      <c r="AY276" s="199" t="s">
        <v>122</v>
      </c>
      <c r="BK276" s="201">
        <f>SUM(BK277:BK279)</f>
        <v>0</v>
      </c>
    </row>
    <row r="277" s="2" customFormat="1">
      <c r="A277" s="38"/>
      <c r="B277" s="39"/>
      <c r="C277" s="204" t="s">
        <v>457</v>
      </c>
      <c r="D277" s="204" t="s">
        <v>124</v>
      </c>
      <c r="E277" s="205" t="s">
        <v>458</v>
      </c>
      <c r="F277" s="206" t="s">
        <v>459</v>
      </c>
      <c r="G277" s="207" t="s">
        <v>127</v>
      </c>
      <c r="H277" s="208">
        <v>3427.5999999999999</v>
      </c>
      <c r="I277" s="209"/>
      <c r="J277" s="210">
        <f>ROUND(I277*H277,2)</f>
        <v>0</v>
      </c>
      <c r="K277" s="206" t="s">
        <v>128</v>
      </c>
      <c r="L277" s="44"/>
      <c r="M277" s="211" t="s">
        <v>19</v>
      </c>
      <c r="N277" s="212" t="s">
        <v>40</v>
      </c>
      <c r="O277" s="84"/>
      <c r="P277" s="213">
        <f>O277*H277</f>
        <v>0</v>
      </c>
      <c r="Q277" s="213">
        <v>0.00068999999999999997</v>
      </c>
      <c r="R277" s="213">
        <f>Q277*H277</f>
        <v>2.3650439999999997</v>
      </c>
      <c r="S277" s="213">
        <v>0</v>
      </c>
      <c r="T277" s="214">
        <f>S277*H277</f>
        <v>0</v>
      </c>
      <c r="U277" s="38"/>
      <c r="V277" s="38"/>
      <c r="W277" s="38"/>
      <c r="X277" s="38"/>
      <c r="Y277" s="38"/>
      <c r="Z277" s="38"/>
      <c r="AA277" s="38"/>
      <c r="AB277" s="38"/>
      <c r="AC277" s="38"/>
      <c r="AD277" s="38"/>
      <c r="AE277" s="38"/>
      <c r="AR277" s="215" t="s">
        <v>129</v>
      </c>
      <c r="AT277" s="215" t="s">
        <v>124</v>
      </c>
      <c r="AU277" s="215" t="s">
        <v>80</v>
      </c>
      <c r="AY277" s="17" t="s">
        <v>122</v>
      </c>
      <c r="BE277" s="216">
        <f>IF(N277="základní",J277,0)</f>
        <v>0</v>
      </c>
      <c r="BF277" s="216">
        <f>IF(N277="snížená",J277,0)</f>
        <v>0</v>
      </c>
      <c r="BG277" s="216">
        <f>IF(N277="zákl. přenesená",J277,0)</f>
        <v>0</v>
      </c>
      <c r="BH277" s="216">
        <f>IF(N277="sníž. přenesená",J277,0)</f>
        <v>0</v>
      </c>
      <c r="BI277" s="216">
        <f>IF(N277="nulová",J277,0)</f>
        <v>0</v>
      </c>
      <c r="BJ277" s="17" t="s">
        <v>77</v>
      </c>
      <c r="BK277" s="216">
        <f>ROUND(I277*H277,2)</f>
        <v>0</v>
      </c>
      <c r="BL277" s="17" t="s">
        <v>129</v>
      </c>
      <c r="BM277" s="215" t="s">
        <v>460</v>
      </c>
    </row>
    <row r="278" s="2" customFormat="1">
      <c r="A278" s="38"/>
      <c r="B278" s="39"/>
      <c r="C278" s="40"/>
      <c r="D278" s="217" t="s">
        <v>131</v>
      </c>
      <c r="E278" s="40"/>
      <c r="F278" s="218" t="s">
        <v>461</v>
      </c>
      <c r="G278" s="40"/>
      <c r="H278" s="40"/>
      <c r="I278" s="219"/>
      <c r="J278" s="40"/>
      <c r="K278" s="40"/>
      <c r="L278" s="44"/>
      <c r="M278" s="220"/>
      <c r="N278" s="221"/>
      <c r="O278" s="84"/>
      <c r="P278" s="84"/>
      <c r="Q278" s="84"/>
      <c r="R278" s="84"/>
      <c r="S278" s="84"/>
      <c r="T278" s="85"/>
      <c r="U278" s="38"/>
      <c r="V278" s="38"/>
      <c r="W278" s="38"/>
      <c r="X278" s="38"/>
      <c r="Y278" s="38"/>
      <c r="Z278" s="38"/>
      <c r="AA278" s="38"/>
      <c r="AB278" s="38"/>
      <c r="AC278" s="38"/>
      <c r="AD278" s="38"/>
      <c r="AE278" s="38"/>
      <c r="AT278" s="17" t="s">
        <v>131</v>
      </c>
      <c r="AU278" s="17" t="s">
        <v>80</v>
      </c>
    </row>
    <row r="279" s="13" customFormat="1">
      <c r="A279" s="13"/>
      <c r="B279" s="222"/>
      <c r="C279" s="223"/>
      <c r="D279" s="217" t="s">
        <v>139</v>
      </c>
      <c r="E279" s="224" t="s">
        <v>19</v>
      </c>
      <c r="F279" s="225" t="s">
        <v>370</v>
      </c>
      <c r="G279" s="223"/>
      <c r="H279" s="226">
        <v>3427.5999999999999</v>
      </c>
      <c r="I279" s="227"/>
      <c r="J279" s="223"/>
      <c r="K279" s="223"/>
      <c r="L279" s="228"/>
      <c r="M279" s="229"/>
      <c r="N279" s="230"/>
      <c r="O279" s="230"/>
      <c r="P279" s="230"/>
      <c r="Q279" s="230"/>
      <c r="R279" s="230"/>
      <c r="S279" s="230"/>
      <c r="T279" s="231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32" t="s">
        <v>139</v>
      </c>
      <c r="AU279" s="232" t="s">
        <v>80</v>
      </c>
      <c r="AV279" s="13" t="s">
        <v>80</v>
      </c>
      <c r="AW279" s="13" t="s">
        <v>31</v>
      </c>
      <c r="AX279" s="13" t="s">
        <v>77</v>
      </c>
      <c r="AY279" s="232" t="s">
        <v>122</v>
      </c>
    </row>
    <row r="280" s="12" customFormat="1" ht="22.8" customHeight="1">
      <c r="A280" s="12"/>
      <c r="B280" s="188"/>
      <c r="C280" s="189"/>
      <c r="D280" s="190" t="s">
        <v>68</v>
      </c>
      <c r="E280" s="202" t="s">
        <v>462</v>
      </c>
      <c r="F280" s="202" t="s">
        <v>463</v>
      </c>
      <c r="G280" s="189"/>
      <c r="H280" s="189"/>
      <c r="I280" s="192"/>
      <c r="J280" s="203">
        <f>BK280</f>
        <v>0</v>
      </c>
      <c r="K280" s="189"/>
      <c r="L280" s="194"/>
      <c r="M280" s="195"/>
      <c r="N280" s="196"/>
      <c r="O280" s="196"/>
      <c r="P280" s="197">
        <f>SUM(P281:P288)</f>
        <v>0</v>
      </c>
      <c r="Q280" s="196"/>
      <c r="R280" s="197">
        <f>SUM(R281:R288)</f>
        <v>0</v>
      </c>
      <c r="S280" s="196"/>
      <c r="T280" s="198">
        <f>SUM(T281:T288)</f>
        <v>0</v>
      </c>
      <c r="U280" s="12"/>
      <c r="V280" s="12"/>
      <c r="W280" s="12"/>
      <c r="X280" s="12"/>
      <c r="Y280" s="12"/>
      <c r="Z280" s="12"/>
      <c r="AA280" s="12"/>
      <c r="AB280" s="12"/>
      <c r="AC280" s="12"/>
      <c r="AD280" s="12"/>
      <c r="AE280" s="12"/>
      <c r="AR280" s="199" t="s">
        <v>77</v>
      </c>
      <c r="AT280" s="200" t="s">
        <v>68</v>
      </c>
      <c r="AU280" s="200" t="s">
        <v>77</v>
      </c>
      <c r="AY280" s="199" t="s">
        <v>122</v>
      </c>
      <c r="BK280" s="201">
        <f>SUM(BK281:BK288)</f>
        <v>0</v>
      </c>
    </row>
    <row r="281" s="2" customFormat="1" ht="21.75" customHeight="1">
      <c r="A281" s="38"/>
      <c r="B281" s="39"/>
      <c r="C281" s="204" t="s">
        <v>464</v>
      </c>
      <c r="D281" s="204" t="s">
        <v>124</v>
      </c>
      <c r="E281" s="205" t="s">
        <v>465</v>
      </c>
      <c r="F281" s="206" t="s">
        <v>466</v>
      </c>
      <c r="G281" s="207" t="s">
        <v>257</v>
      </c>
      <c r="H281" s="208">
        <v>252.25200000000001</v>
      </c>
      <c r="I281" s="209"/>
      <c r="J281" s="210">
        <f>ROUND(I281*H281,2)</f>
        <v>0</v>
      </c>
      <c r="K281" s="206" t="s">
        <v>128</v>
      </c>
      <c r="L281" s="44"/>
      <c r="M281" s="211" t="s">
        <v>19</v>
      </c>
      <c r="N281" s="212" t="s">
        <v>40</v>
      </c>
      <c r="O281" s="84"/>
      <c r="P281" s="213">
        <f>O281*H281</f>
        <v>0</v>
      </c>
      <c r="Q281" s="213">
        <v>0</v>
      </c>
      <c r="R281" s="213">
        <f>Q281*H281</f>
        <v>0</v>
      </c>
      <c r="S281" s="213">
        <v>0</v>
      </c>
      <c r="T281" s="214">
        <f>S281*H281</f>
        <v>0</v>
      </c>
      <c r="U281" s="38"/>
      <c r="V281" s="38"/>
      <c r="W281" s="38"/>
      <c r="X281" s="38"/>
      <c r="Y281" s="38"/>
      <c r="Z281" s="38"/>
      <c r="AA281" s="38"/>
      <c r="AB281" s="38"/>
      <c r="AC281" s="38"/>
      <c r="AD281" s="38"/>
      <c r="AE281" s="38"/>
      <c r="AR281" s="215" t="s">
        <v>129</v>
      </c>
      <c r="AT281" s="215" t="s">
        <v>124</v>
      </c>
      <c r="AU281" s="215" t="s">
        <v>80</v>
      </c>
      <c r="AY281" s="17" t="s">
        <v>122</v>
      </c>
      <c r="BE281" s="216">
        <f>IF(N281="základní",J281,0)</f>
        <v>0</v>
      </c>
      <c r="BF281" s="216">
        <f>IF(N281="snížená",J281,0)</f>
        <v>0</v>
      </c>
      <c r="BG281" s="216">
        <f>IF(N281="zákl. přenesená",J281,0)</f>
        <v>0</v>
      </c>
      <c r="BH281" s="216">
        <f>IF(N281="sníž. přenesená",J281,0)</f>
        <v>0</v>
      </c>
      <c r="BI281" s="216">
        <f>IF(N281="nulová",J281,0)</f>
        <v>0</v>
      </c>
      <c r="BJ281" s="17" t="s">
        <v>77</v>
      </c>
      <c r="BK281" s="216">
        <f>ROUND(I281*H281,2)</f>
        <v>0</v>
      </c>
      <c r="BL281" s="17" t="s">
        <v>129</v>
      </c>
      <c r="BM281" s="215" t="s">
        <v>467</v>
      </c>
    </row>
    <row r="282" s="2" customFormat="1">
      <c r="A282" s="38"/>
      <c r="B282" s="39"/>
      <c r="C282" s="40"/>
      <c r="D282" s="217" t="s">
        <v>131</v>
      </c>
      <c r="E282" s="40"/>
      <c r="F282" s="218" t="s">
        <v>468</v>
      </c>
      <c r="G282" s="40"/>
      <c r="H282" s="40"/>
      <c r="I282" s="219"/>
      <c r="J282" s="40"/>
      <c r="K282" s="40"/>
      <c r="L282" s="44"/>
      <c r="M282" s="220"/>
      <c r="N282" s="221"/>
      <c r="O282" s="84"/>
      <c r="P282" s="84"/>
      <c r="Q282" s="84"/>
      <c r="R282" s="84"/>
      <c r="S282" s="84"/>
      <c r="T282" s="85"/>
      <c r="U282" s="38"/>
      <c r="V282" s="38"/>
      <c r="W282" s="38"/>
      <c r="X282" s="38"/>
      <c r="Y282" s="38"/>
      <c r="Z282" s="38"/>
      <c r="AA282" s="38"/>
      <c r="AB282" s="38"/>
      <c r="AC282" s="38"/>
      <c r="AD282" s="38"/>
      <c r="AE282" s="38"/>
      <c r="AT282" s="17" t="s">
        <v>131</v>
      </c>
      <c r="AU282" s="17" t="s">
        <v>80</v>
      </c>
    </row>
    <row r="283" s="2" customFormat="1">
      <c r="A283" s="38"/>
      <c r="B283" s="39"/>
      <c r="C283" s="204" t="s">
        <v>469</v>
      </c>
      <c r="D283" s="204" t="s">
        <v>124</v>
      </c>
      <c r="E283" s="205" t="s">
        <v>470</v>
      </c>
      <c r="F283" s="206" t="s">
        <v>471</v>
      </c>
      <c r="G283" s="207" t="s">
        <v>257</v>
      </c>
      <c r="H283" s="208">
        <v>6054.0479999999998</v>
      </c>
      <c r="I283" s="209"/>
      <c r="J283" s="210">
        <f>ROUND(I283*H283,2)</f>
        <v>0</v>
      </c>
      <c r="K283" s="206" t="s">
        <v>128</v>
      </c>
      <c r="L283" s="44"/>
      <c r="M283" s="211" t="s">
        <v>19</v>
      </c>
      <c r="N283" s="212" t="s">
        <v>40</v>
      </c>
      <c r="O283" s="84"/>
      <c r="P283" s="213">
        <f>O283*H283</f>
        <v>0</v>
      </c>
      <c r="Q283" s="213">
        <v>0</v>
      </c>
      <c r="R283" s="213">
        <f>Q283*H283</f>
        <v>0</v>
      </c>
      <c r="S283" s="213">
        <v>0</v>
      </c>
      <c r="T283" s="214">
        <f>S283*H283</f>
        <v>0</v>
      </c>
      <c r="U283" s="38"/>
      <c r="V283" s="38"/>
      <c r="W283" s="38"/>
      <c r="X283" s="38"/>
      <c r="Y283" s="38"/>
      <c r="Z283" s="38"/>
      <c r="AA283" s="38"/>
      <c r="AB283" s="38"/>
      <c r="AC283" s="38"/>
      <c r="AD283" s="38"/>
      <c r="AE283" s="38"/>
      <c r="AR283" s="215" t="s">
        <v>129</v>
      </c>
      <c r="AT283" s="215" t="s">
        <v>124</v>
      </c>
      <c r="AU283" s="215" t="s">
        <v>80</v>
      </c>
      <c r="AY283" s="17" t="s">
        <v>122</v>
      </c>
      <c r="BE283" s="216">
        <f>IF(N283="základní",J283,0)</f>
        <v>0</v>
      </c>
      <c r="BF283" s="216">
        <f>IF(N283="snížená",J283,0)</f>
        <v>0</v>
      </c>
      <c r="BG283" s="216">
        <f>IF(N283="zákl. přenesená",J283,0)</f>
        <v>0</v>
      </c>
      <c r="BH283" s="216">
        <f>IF(N283="sníž. přenesená",J283,0)</f>
        <v>0</v>
      </c>
      <c r="BI283" s="216">
        <f>IF(N283="nulová",J283,0)</f>
        <v>0</v>
      </c>
      <c r="BJ283" s="17" t="s">
        <v>77</v>
      </c>
      <c r="BK283" s="216">
        <f>ROUND(I283*H283,2)</f>
        <v>0</v>
      </c>
      <c r="BL283" s="17" t="s">
        <v>129</v>
      </c>
      <c r="BM283" s="215" t="s">
        <v>472</v>
      </c>
    </row>
    <row r="284" s="2" customFormat="1">
      <c r="A284" s="38"/>
      <c r="B284" s="39"/>
      <c r="C284" s="40"/>
      <c r="D284" s="217" t="s">
        <v>131</v>
      </c>
      <c r="E284" s="40"/>
      <c r="F284" s="218" t="s">
        <v>473</v>
      </c>
      <c r="G284" s="40"/>
      <c r="H284" s="40"/>
      <c r="I284" s="219"/>
      <c r="J284" s="40"/>
      <c r="K284" s="40"/>
      <c r="L284" s="44"/>
      <c r="M284" s="220"/>
      <c r="N284" s="221"/>
      <c r="O284" s="84"/>
      <c r="P284" s="84"/>
      <c r="Q284" s="84"/>
      <c r="R284" s="84"/>
      <c r="S284" s="84"/>
      <c r="T284" s="85"/>
      <c r="U284" s="38"/>
      <c r="V284" s="38"/>
      <c r="W284" s="38"/>
      <c r="X284" s="38"/>
      <c r="Y284" s="38"/>
      <c r="Z284" s="38"/>
      <c r="AA284" s="38"/>
      <c r="AB284" s="38"/>
      <c r="AC284" s="38"/>
      <c r="AD284" s="38"/>
      <c r="AE284" s="38"/>
      <c r="AT284" s="17" t="s">
        <v>131</v>
      </c>
      <c r="AU284" s="17" t="s">
        <v>80</v>
      </c>
    </row>
    <row r="285" s="13" customFormat="1">
      <c r="A285" s="13"/>
      <c r="B285" s="222"/>
      <c r="C285" s="223"/>
      <c r="D285" s="217" t="s">
        <v>139</v>
      </c>
      <c r="E285" s="224" t="s">
        <v>19</v>
      </c>
      <c r="F285" s="225" t="s">
        <v>474</v>
      </c>
      <c r="G285" s="223"/>
      <c r="H285" s="226">
        <v>6054.0479999999998</v>
      </c>
      <c r="I285" s="227"/>
      <c r="J285" s="223"/>
      <c r="K285" s="223"/>
      <c r="L285" s="228"/>
      <c r="M285" s="229"/>
      <c r="N285" s="230"/>
      <c r="O285" s="230"/>
      <c r="P285" s="230"/>
      <c r="Q285" s="230"/>
      <c r="R285" s="230"/>
      <c r="S285" s="230"/>
      <c r="T285" s="231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32" t="s">
        <v>139</v>
      </c>
      <c r="AU285" s="232" t="s">
        <v>80</v>
      </c>
      <c r="AV285" s="13" t="s">
        <v>80</v>
      </c>
      <c r="AW285" s="13" t="s">
        <v>31</v>
      </c>
      <c r="AX285" s="13" t="s">
        <v>77</v>
      </c>
      <c r="AY285" s="232" t="s">
        <v>122</v>
      </c>
    </row>
    <row r="286" s="2" customFormat="1" ht="33" customHeight="1">
      <c r="A286" s="38"/>
      <c r="B286" s="39"/>
      <c r="C286" s="204" t="s">
        <v>475</v>
      </c>
      <c r="D286" s="204" t="s">
        <v>124</v>
      </c>
      <c r="E286" s="205" t="s">
        <v>476</v>
      </c>
      <c r="F286" s="206" t="s">
        <v>477</v>
      </c>
      <c r="G286" s="207" t="s">
        <v>257</v>
      </c>
      <c r="H286" s="208">
        <v>252.25200000000001</v>
      </c>
      <c r="I286" s="209"/>
      <c r="J286" s="210">
        <f>ROUND(I286*H286,2)</f>
        <v>0</v>
      </c>
      <c r="K286" s="206" t="s">
        <v>128</v>
      </c>
      <c r="L286" s="44"/>
      <c r="M286" s="211" t="s">
        <v>19</v>
      </c>
      <c r="N286" s="212" t="s">
        <v>40</v>
      </c>
      <c r="O286" s="84"/>
      <c r="P286" s="213">
        <f>O286*H286</f>
        <v>0</v>
      </c>
      <c r="Q286" s="213">
        <v>0</v>
      </c>
      <c r="R286" s="213">
        <f>Q286*H286</f>
        <v>0</v>
      </c>
      <c r="S286" s="213">
        <v>0</v>
      </c>
      <c r="T286" s="214">
        <f>S286*H286</f>
        <v>0</v>
      </c>
      <c r="U286" s="38"/>
      <c r="V286" s="38"/>
      <c r="W286" s="38"/>
      <c r="X286" s="38"/>
      <c r="Y286" s="38"/>
      <c r="Z286" s="38"/>
      <c r="AA286" s="38"/>
      <c r="AB286" s="38"/>
      <c r="AC286" s="38"/>
      <c r="AD286" s="38"/>
      <c r="AE286" s="38"/>
      <c r="AR286" s="215" t="s">
        <v>129</v>
      </c>
      <c r="AT286" s="215" t="s">
        <v>124</v>
      </c>
      <c r="AU286" s="215" t="s">
        <v>80</v>
      </c>
      <c r="AY286" s="17" t="s">
        <v>122</v>
      </c>
      <c r="BE286" s="216">
        <f>IF(N286="základní",J286,0)</f>
        <v>0</v>
      </c>
      <c r="BF286" s="216">
        <f>IF(N286="snížená",J286,0)</f>
        <v>0</v>
      </c>
      <c r="BG286" s="216">
        <f>IF(N286="zákl. přenesená",J286,0)</f>
        <v>0</v>
      </c>
      <c r="BH286" s="216">
        <f>IF(N286="sníž. přenesená",J286,0)</f>
        <v>0</v>
      </c>
      <c r="BI286" s="216">
        <f>IF(N286="nulová",J286,0)</f>
        <v>0</v>
      </c>
      <c r="BJ286" s="17" t="s">
        <v>77</v>
      </c>
      <c r="BK286" s="216">
        <f>ROUND(I286*H286,2)</f>
        <v>0</v>
      </c>
      <c r="BL286" s="17" t="s">
        <v>129</v>
      </c>
      <c r="BM286" s="215" t="s">
        <v>478</v>
      </c>
    </row>
    <row r="287" s="2" customFormat="1">
      <c r="A287" s="38"/>
      <c r="B287" s="39"/>
      <c r="C287" s="40"/>
      <c r="D287" s="217" t="s">
        <v>131</v>
      </c>
      <c r="E287" s="40"/>
      <c r="F287" s="218" t="s">
        <v>479</v>
      </c>
      <c r="G287" s="40"/>
      <c r="H287" s="40"/>
      <c r="I287" s="219"/>
      <c r="J287" s="40"/>
      <c r="K287" s="40"/>
      <c r="L287" s="44"/>
      <c r="M287" s="220"/>
      <c r="N287" s="221"/>
      <c r="O287" s="84"/>
      <c r="P287" s="84"/>
      <c r="Q287" s="84"/>
      <c r="R287" s="84"/>
      <c r="S287" s="84"/>
      <c r="T287" s="85"/>
      <c r="U287" s="38"/>
      <c r="V287" s="38"/>
      <c r="W287" s="38"/>
      <c r="X287" s="38"/>
      <c r="Y287" s="38"/>
      <c r="Z287" s="38"/>
      <c r="AA287" s="38"/>
      <c r="AB287" s="38"/>
      <c r="AC287" s="38"/>
      <c r="AD287" s="38"/>
      <c r="AE287" s="38"/>
      <c r="AT287" s="17" t="s">
        <v>131</v>
      </c>
      <c r="AU287" s="17" t="s">
        <v>80</v>
      </c>
    </row>
    <row r="288" s="13" customFormat="1">
      <c r="A288" s="13"/>
      <c r="B288" s="222"/>
      <c r="C288" s="223"/>
      <c r="D288" s="217" t="s">
        <v>139</v>
      </c>
      <c r="E288" s="224" t="s">
        <v>19</v>
      </c>
      <c r="F288" s="225" t="s">
        <v>480</v>
      </c>
      <c r="G288" s="223"/>
      <c r="H288" s="226">
        <v>252.25200000000001</v>
      </c>
      <c r="I288" s="227"/>
      <c r="J288" s="223"/>
      <c r="K288" s="223"/>
      <c r="L288" s="228"/>
      <c r="M288" s="229"/>
      <c r="N288" s="230"/>
      <c r="O288" s="230"/>
      <c r="P288" s="230"/>
      <c r="Q288" s="230"/>
      <c r="R288" s="230"/>
      <c r="S288" s="230"/>
      <c r="T288" s="231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32" t="s">
        <v>139</v>
      </c>
      <c r="AU288" s="232" t="s">
        <v>80</v>
      </c>
      <c r="AV288" s="13" t="s">
        <v>80</v>
      </c>
      <c r="AW288" s="13" t="s">
        <v>31</v>
      </c>
      <c r="AX288" s="13" t="s">
        <v>77</v>
      </c>
      <c r="AY288" s="232" t="s">
        <v>122</v>
      </c>
    </row>
    <row r="289" s="12" customFormat="1" ht="22.8" customHeight="1">
      <c r="A289" s="12"/>
      <c r="B289" s="188"/>
      <c r="C289" s="189"/>
      <c r="D289" s="190" t="s">
        <v>68</v>
      </c>
      <c r="E289" s="202" t="s">
        <v>481</v>
      </c>
      <c r="F289" s="202" t="s">
        <v>482</v>
      </c>
      <c r="G289" s="189"/>
      <c r="H289" s="189"/>
      <c r="I289" s="192"/>
      <c r="J289" s="203">
        <f>BK289</f>
        <v>0</v>
      </c>
      <c r="K289" s="189"/>
      <c r="L289" s="194"/>
      <c r="M289" s="195"/>
      <c r="N289" s="196"/>
      <c r="O289" s="196"/>
      <c r="P289" s="197">
        <f>SUM(P290:P291)</f>
        <v>0</v>
      </c>
      <c r="Q289" s="196"/>
      <c r="R289" s="197">
        <f>SUM(R290:R291)</f>
        <v>0</v>
      </c>
      <c r="S289" s="196"/>
      <c r="T289" s="198">
        <f>SUM(T290:T291)</f>
        <v>0</v>
      </c>
      <c r="U289" s="12"/>
      <c r="V289" s="12"/>
      <c r="W289" s="12"/>
      <c r="X289" s="12"/>
      <c r="Y289" s="12"/>
      <c r="Z289" s="12"/>
      <c r="AA289" s="12"/>
      <c r="AB289" s="12"/>
      <c r="AC289" s="12"/>
      <c r="AD289" s="12"/>
      <c r="AE289" s="12"/>
      <c r="AR289" s="199" t="s">
        <v>77</v>
      </c>
      <c r="AT289" s="200" t="s">
        <v>68</v>
      </c>
      <c r="AU289" s="200" t="s">
        <v>77</v>
      </c>
      <c r="AY289" s="199" t="s">
        <v>122</v>
      </c>
      <c r="BK289" s="201">
        <f>SUM(BK290:BK291)</f>
        <v>0</v>
      </c>
    </row>
    <row r="290" s="2" customFormat="1" ht="33" customHeight="1">
      <c r="A290" s="38"/>
      <c r="B290" s="39"/>
      <c r="C290" s="204" t="s">
        <v>483</v>
      </c>
      <c r="D290" s="204" t="s">
        <v>124</v>
      </c>
      <c r="E290" s="205" t="s">
        <v>484</v>
      </c>
      <c r="F290" s="206" t="s">
        <v>485</v>
      </c>
      <c r="G290" s="207" t="s">
        <v>257</v>
      </c>
      <c r="H290" s="208">
        <v>3269.3679999999999</v>
      </c>
      <c r="I290" s="209"/>
      <c r="J290" s="210">
        <f>ROUND(I290*H290,2)</f>
        <v>0</v>
      </c>
      <c r="K290" s="206" t="s">
        <v>128</v>
      </c>
      <c r="L290" s="44"/>
      <c r="M290" s="211" t="s">
        <v>19</v>
      </c>
      <c r="N290" s="212" t="s">
        <v>40</v>
      </c>
      <c r="O290" s="84"/>
      <c r="P290" s="213">
        <f>O290*H290</f>
        <v>0</v>
      </c>
      <c r="Q290" s="213">
        <v>0</v>
      </c>
      <c r="R290" s="213">
        <f>Q290*H290</f>
        <v>0</v>
      </c>
      <c r="S290" s="213">
        <v>0</v>
      </c>
      <c r="T290" s="214">
        <f>S290*H290</f>
        <v>0</v>
      </c>
      <c r="U290" s="38"/>
      <c r="V290" s="38"/>
      <c r="W290" s="38"/>
      <c r="X290" s="38"/>
      <c r="Y290" s="38"/>
      <c r="Z290" s="38"/>
      <c r="AA290" s="38"/>
      <c r="AB290" s="38"/>
      <c r="AC290" s="38"/>
      <c r="AD290" s="38"/>
      <c r="AE290" s="38"/>
      <c r="AR290" s="215" t="s">
        <v>129</v>
      </c>
      <c r="AT290" s="215" t="s">
        <v>124</v>
      </c>
      <c r="AU290" s="215" t="s">
        <v>80</v>
      </c>
      <c r="AY290" s="17" t="s">
        <v>122</v>
      </c>
      <c r="BE290" s="216">
        <f>IF(N290="základní",J290,0)</f>
        <v>0</v>
      </c>
      <c r="BF290" s="216">
        <f>IF(N290="snížená",J290,0)</f>
        <v>0</v>
      </c>
      <c r="BG290" s="216">
        <f>IF(N290="zákl. přenesená",J290,0)</f>
        <v>0</v>
      </c>
      <c r="BH290" s="216">
        <f>IF(N290="sníž. přenesená",J290,0)</f>
        <v>0</v>
      </c>
      <c r="BI290" s="216">
        <f>IF(N290="nulová",J290,0)</f>
        <v>0</v>
      </c>
      <c r="BJ290" s="17" t="s">
        <v>77</v>
      </c>
      <c r="BK290" s="216">
        <f>ROUND(I290*H290,2)</f>
        <v>0</v>
      </c>
      <c r="BL290" s="17" t="s">
        <v>129</v>
      </c>
      <c r="BM290" s="215" t="s">
        <v>486</v>
      </c>
    </row>
    <row r="291" s="2" customFormat="1">
      <c r="A291" s="38"/>
      <c r="B291" s="39"/>
      <c r="C291" s="40"/>
      <c r="D291" s="217" t="s">
        <v>131</v>
      </c>
      <c r="E291" s="40"/>
      <c r="F291" s="218" t="s">
        <v>487</v>
      </c>
      <c r="G291" s="40"/>
      <c r="H291" s="40"/>
      <c r="I291" s="219"/>
      <c r="J291" s="40"/>
      <c r="K291" s="40"/>
      <c r="L291" s="44"/>
      <c r="M291" s="255"/>
      <c r="N291" s="256"/>
      <c r="O291" s="257"/>
      <c r="P291" s="257"/>
      <c r="Q291" s="257"/>
      <c r="R291" s="257"/>
      <c r="S291" s="257"/>
      <c r="T291" s="258"/>
      <c r="U291" s="38"/>
      <c r="V291" s="38"/>
      <c r="W291" s="38"/>
      <c r="X291" s="38"/>
      <c r="Y291" s="38"/>
      <c r="Z291" s="38"/>
      <c r="AA291" s="38"/>
      <c r="AB291" s="38"/>
      <c r="AC291" s="38"/>
      <c r="AD291" s="38"/>
      <c r="AE291" s="38"/>
      <c r="AT291" s="17" t="s">
        <v>131</v>
      </c>
      <c r="AU291" s="17" t="s">
        <v>80</v>
      </c>
    </row>
    <row r="292" s="2" customFormat="1" ht="6.96" customHeight="1">
      <c r="A292" s="38"/>
      <c r="B292" s="59"/>
      <c r="C292" s="60"/>
      <c r="D292" s="60"/>
      <c r="E292" s="60"/>
      <c r="F292" s="60"/>
      <c r="G292" s="60"/>
      <c r="H292" s="60"/>
      <c r="I292" s="60"/>
      <c r="J292" s="60"/>
      <c r="K292" s="60"/>
      <c r="L292" s="44"/>
      <c r="M292" s="38"/>
      <c r="O292" s="38"/>
      <c r="P292" s="38"/>
      <c r="Q292" s="38"/>
      <c r="R292" s="38"/>
      <c r="S292" s="38"/>
      <c r="T292" s="38"/>
      <c r="U292" s="38"/>
      <c r="V292" s="38"/>
      <c r="W292" s="38"/>
      <c r="X292" s="38"/>
      <c r="Y292" s="38"/>
      <c r="Z292" s="38"/>
      <c r="AA292" s="38"/>
      <c r="AB292" s="38"/>
      <c r="AC292" s="38"/>
      <c r="AD292" s="38"/>
      <c r="AE292" s="38"/>
    </row>
  </sheetData>
  <sheetProtection sheet="1" autoFilter="0" formatColumns="0" formatRows="0" objects="1" scenarios="1" spinCount="100000" saltValue="kRA2R8P17Gori97JfsUzn/rUuAe83VEVYGIB79PgvMFebYjdUym0UByzSWbIruff3b56Wt1orYn/VAs50pD1nw==" hashValue="6vdSWN5j95yFvAjI2N0GZVKUVWGXQj3fs6EqXmEH8DVG9DsOsgJZSQCrrakgrb/TprzCEYhMJ1lgfALcA1yNCw==" algorithmName="SHA-512" password="CC35"/>
  <autoFilter ref="C86:K291"/>
  <mergeCells count="9">
    <mergeCell ref="E7:H7"/>
    <mergeCell ref="E9:H9"/>
    <mergeCell ref="E18:H18"/>
    <mergeCell ref="E27:H27"/>
    <mergeCell ref="E48:H48"/>
    <mergeCell ref="E50:H50"/>
    <mergeCell ref="E77:H77"/>
    <mergeCell ref="E79:H7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83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80</v>
      </c>
    </row>
    <row r="4" s="1" customFormat="1" ht="24.96" customHeight="1">
      <c r="B4" s="20"/>
      <c r="D4" s="130" t="s">
        <v>90</v>
      </c>
      <c r="L4" s="20"/>
      <c r="M4" s="13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32" t="s">
        <v>16</v>
      </c>
      <c r="L6" s="20"/>
    </row>
    <row r="7" s="1" customFormat="1" ht="16.5" customHeight="1">
      <c r="B7" s="20"/>
      <c r="E7" s="133" t="str">
        <f>'Rekapitulace stavby'!K6</f>
        <v>Polní cesta HPC1 v k.ú. Dolany u Červených Peček</v>
      </c>
      <c r="F7" s="132"/>
      <c r="G7" s="132"/>
      <c r="H7" s="132"/>
      <c r="L7" s="20"/>
    </row>
    <row r="8" s="2" customFormat="1" ht="12" customHeight="1">
      <c r="A8" s="38"/>
      <c r="B8" s="44"/>
      <c r="C8" s="38"/>
      <c r="D8" s="132" t="s">
        <v>91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5" t="s">
        <v>488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2" t="s">
        <v>18</v>
      </c>
      <c r="E11" s="38"/>
      <c r="F11" s="136" t="s">
        <v>79</v>
      </c>
      <c r="G11" s="38"/>
      <c r="H11" s="38"/>
      <c r="I11" s="132" t="s">
        <v>20</v>
      </c>
      <c r="J11" s="136" t="s">
        <v>19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2" t="s">
        <v>21</v>
      </c>
      <c r="E12" s="38"/>
      <c r="F12" s="136" t="s">
        <v>22</v>
      </c>
      <c r="G12" s="38"/>
      <c r="H12" s="38"/>
      <c r="I12" s="132" t="s">
        <v>23</v>
      </c>
      <c r="J12" s="137" t="str">
        <f>'Rekapitulace stavby'!AN8</f>
        <v>11. 1. 2021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2" t="s">
        <v>25</v>
      </c>
      <c r="E14" s="38"/>
      <c r="F14" s="38"/>
      <c r="G14" s="38"/>
      <c r="H14" s="38"/>
      <c r="I14" s="132" t="s">
        <v>26</v>
      </c>
      <c r="J14" s="136" t="s">
        <v>19</v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6" t="s">
        <v>93</v>
      </c>
      <c r="F15" s="38"/>
      <c r="G15" s="38"/>
      <c r="H15" s="38"/>
      <c r="I15" s="132" t="s">
        <v>27</v>
      </c>
      <c r="J15" s="136" t="s">
        <v>19</v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2" t="s">
        <v>28</v>
      </c>
      <c r="E17" s="38"/>
      <c r="F17" s="38"/>
      <c r="G17" s="38"/>
      <c r="H17" s="38"/>
      <c r="I17" s="132" t="s">
        <v>26</v>
      </c>
      <c r="J17" s="33" t="str">
        <f>'Rekapitulace stavby'!AN13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6"/>
      <c r="G18" s="136"/>
      <c r="H18" s="136"/>
      <c r="I18" s="132" t="s">
        <v>27</v>
      </c>
      <c r="J18" s="33" t="str">
        <f>'Rekapitulace stavby'!AN14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2" t="s">
        <v>30</v>
      </c>
      <c r="E20" s="38"/>
      <c r="F20" s="38"/>
      <c r="G20" s="38"/>
      <c r="H20" s="38"/>
      <c r="I20" s="132" t="s">
        <v>26</v>
      </c>
      <c r="J20" s="136" t="s">
        <v>19</v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6" t="s">
        <v>94</v>
      </c>
      <c r="F21" s="38"/>
      <c r="G21" s="38"/>
      <c r="H21" s="38"/>
      <c r="I21" s="132" t="s">
        <v>27</v>
      </c>
      <c r="J21" s="136" t="s">
        <v>19</v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2" t="s">
        <v>32</v>
      </c>
      <c r="E23" s="38"/>
      <c r="F23" s="38"/>
      <c r="G23" s="38"/>
      <c r="H23" s="38"/>
      <c r="I23" s="132" t="s">
        <v>26</v>
      </c>
      <c r="J23" s="136" t="s">
        <v>19</v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6" t="s">
        <v>22</v>
      </c>
      <c r="F24" s="38"/>
      <c r="G24" s="38"/>
      <c r="H24" s="38"/>
      <c r="I24" s="132" t="s">
        <v>27</v>
      </c>
      <c r="J24" s="136" t="s">
        <v>19</v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2" t="s">
        <v>33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38"/>
      <c r="B27" s="139"/>
      <c r="C27" s="138"/>
      <c r="D27" s="138"/>
      <c r="E27" s="140" t="s">
        <v>19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3" t="s">
        <v>35</v>
      </c>
      <c r="E30" s="38"/>
      <c r="F30" s="38"/>
      <c r="G30" s="38"/>
      <c r="H30" s="38"/>
      <c r="I30" s="38"/>
      <c r="J30" s="144">
        <f>ROUND(J86,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45" t="s">
        <v>37</v>
      </c>
      <c r="G32" s="38"/>
      <c r="H32" s="38"/>
      <c r="I32" s="145" t="s">
        <v>36</v>
      </c>
      <c r="J32" s="145" t="s">
        <v>38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46" t="s">
        <v>39</v>
      </c>
      <c r="E33" s="132" t="s">
        <v>40</v>
      </c>
      <c r="F33" s="147">
        <f>ROUND((SUM(BE86:BE171)),  2)</f>
        <v>0</v>
      </c>
      <c r="G33" s="38"/>
      <c r="H33" s="38"/>
      <c r="I33" s="148">
        <v>0.20999999999999999</v>
      </c>
      <c r="J33" s="147">
        <f>ROUND(((SUM(BE86:BE171))*I33),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2" t="s">
        <v>41</v>
      </c>
      <c r="F34" s="147">
        <f>ROUND((SUM(BF86:BF171)),  2)</f>
        <v>0</v>
      </c>
      <c r="G34" s="38"/>
      <c r="H34" s="38"/>
      <c r="I34" s="148">
        <v>0.14999999999999999</v>
      </c>
      <c r="J34" s="147">
        <f>ROUND(((SUM(BF86:BF171))*I34),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42</v>
      </c>
      <c r="F35" s="147">
        <f>ROUND((SUM(BG86:BG171)),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43</v>
      </c>
      <c r="F36" s="147">
        <f>ROUND((SUM(BH86:BH171)),  2)</f>
        <v>0</v>
      </c>
      <c r="G36" s="38"/>
      <c r="H36" s="38"/>
      <c r="I36" s="148">
        <v>0.14999999999999999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44</v>
      </c>
      <c r="F37" s="147">
        <f>ROUND((SUM(BI86:BI171)),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49"/>
      <c r="D39" s="150" t="s">
        <v>45</v>
      </c>
      <c r="E39" s="151"/>
      <c r="F39" s="151"/>
      <c r="G39" s="152" t="s">
        <v>46</v>
      </c>
      <c r="H39" s="153" t="s">
        <v>47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2" customFormat="1" ht="24.96" customHeight="1">
      <c r="A45" s="38"/>
      <c r="B45" s="39"/>
      <c r="C45" s="23" t="s">
        <v>95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16.5" customHeight="1">
      <c r="A48" s="38"/>
      <c r="B48" s="39"/>
      <c r="C48" s="40"/>
      <c r="D48" s="40"/>
      <c r="E48" s="160" t="str">
        <f>E7</f>
        <v>Polní cesta HPC1 v k.ú. Dolany u Červených Peček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91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69" t="str">
        <f>E9</f>
        <v>SO2 - Polní cesta HPC1 - p.č. 500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2" customHeight="1">
      <c r="A52" s="38"/>
      <c r="B52" s="39"/>
      <c r="C52" s="32" t="s">
        <v>21</v>
      </c>
      <c r="D52" s="40"/>
      <c r="E52" s="40"/>
      <c r="F52" s="27" t="str">
        <f>F12</f>
        <v xml:space="preserve"> </v>
      </c>
      <c r="G52" s="40"/>
      <c r="H52" s="40"/>
      <c r="I52" s="32" t="s">
        <v>23</v>
      </c>
      <c r="J52" s="72" t="str">
        <f>IF(J12="","",J12)</f>
        <v>11. 1. 2021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25.65" customHeight="1">
      <c r="A54" s="38"/>
      <c r="B54" s="39"/>
      <c r="C54" s="32" t="s">
        <v>25</v>
      </c>
      <c r="D54" s="40"/>
      <c r="E54" s="40"/>
      <c r="F54" s="27" t="str">
        <f>E15</f>
        <v>ČR-SPÚ, Pobočka Kolín</v>
      </c>
      <c r="G54" s="40"/>
      <c r="H54" s="40"/>
      <c r="I54" s="32" t="s">
        <v>30</v>
      </c>
      <c r="J54" s="36" t="str">
        <f>E21</f>
        <v>AGRO-AQUA, s.r.o. Pardubice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15.15" customHeight="1">
      <c r="A55" s="38"/>
      <c r="B55" s="39"/>
      <c r="C55" s="32" t="s">
        <v>28</v>
      </c>
      <c r="D55" s="40"/>
      <c r="E55" s="40"/>
      <c r="F55" s="27" t="str">
        <f>IF(E18="","",E18)</f>
        <v>Vyplň údaj</v>
      </c>
      <c r="G55" s="40"/>
      <c r="H55" s="40"/>
      <c r="I55" s="32" t="s">
        <v>32</v>
      </c>
      <c r="J55" s="36" t="str">
        <f>E24</f>
        <v xml:space="preserve"> 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29.28" customHeight="1">
      <c r="A57" s="38"/>
      <c r="B57" s="39"/>
      <c r="C57" s="161" t="s">
        <v>96</v>
      </c>
      <c r="D57" s="162"/>
      <c r="E57" s="162"/>
      <c r="F57" s="162"/>
      <c r="G57" s="162"/>
      <c r="H57" s="162"/>
      <c r="I57" s="162"/>
      <c r="J57" s="163" t="s">
        <v>97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22.8" customHeight="1">
      <c r="A59" s="38"/>
      <c r="B59" s="39"/>
      <c r="C59" s="164" t="s">
        <v>67</v>
      </c>
      <c r="D59" s="40"/>
      <c r="E59" s="40"/>
      <c r="F59" s="40"/>
      <c r="G59" s="40"/>
      <c r="H59" s="40"/>
      <c r="I59" s="40"/>
      <c r="J59" s="102">
        <f>J86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98</v>
      </c>
    </row>
    <row r="60" s="9" customFormat="1" ht="24.96" customHeight="1">
      <c r="A60" s="9"/>
      <c r="B60" s="165"/>
      <c r="C60" s="166"/>
      <c r="D60" s="167" t="s">
        <v>99</v>
      </c>
      <c r="E60" s="168"/>
      <c r="F60" s="168"/>
      <c r="G60" s="168"/>
      <c r="H60" s="168"/>
      <c r="I60" s="168"/>
      <c r="J60" s="169">
        <f>J87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1"/>
      <c r="C61" s="172"/>
      <c r="D61" s="173" t="s">
        <v>100</v>
      </c>
      <c r="E61" s="174"/>
      <c r="F61" s="174"/>
      <c r="G61" s="174"/>
      <c r="H61" s="174"/>
      <c r="I61" s="174"/>
      <c r="J61" s="175">
        <f>J88</f>
        <v>0</v>
      </c>
      <c r="K61" s="172"/>
      <c r="L61" s="17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1"/>
      <c r="C62" s="172"/>
      <c r="D62" s="173" t="s">
        <v>102</v>
      </c>
      <c r="E62" s="174"/>
      <c r="F62" s="174"/>
      <c r="G62" s="174"/>
      <c r="H62" s="174"/>
      <c r="I62" s="174"/>
      <c r="J62" s="175">
        <f>J123</f>
        <v>0</v>
      </c>
      <c r="K62" s="172"/>
      <c r="L62" s="176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1"/>
      <c r="C63" s="172"/>
      <c r="D63" s="173" t="s">
        <v>103</v>
      </c>
      <c r="E63" s="174"/>
      <c r="F63" s="174"/>
      <c r="G63" s="174"/>
      <c r="H63" s="174"/>
      <c r="I63" s="174"/>
      <c r="J63" s="175">
        <f>J148</f>
        <v>0</v>
      </c>
      <c r="K63" s="172"/>
      <c r="L63" s="176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1"/>
      <c r="C64" s="172"/>
      <c r="D64" s="173" t="s">
        <v>104</v>
      </c>
      <c r="E64" s="174"/>
      <c r="F64" s="174"/>
      <c r="G64" s="174"/>
      <c r="H64" s="174"/>
      <c r="I64" s="174"/>
      <c r="J64" s="175">
        <f>J156</f>
        <v>0</v>
      </c>
      <c r="K64" s="172"/>
      <c r="L64" s="176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1"/>
      <c r="C65" s="172"/>
      <c r="D65" s="173" t="s">
        <v>105</v>
      </c>
      <c r="E65" s="174"/>
      <c r="F65" s="174"/>
      <c r="G65" s="174"/>
      <c r="H65" s="174"/>
      <c r="I65" s="174"/>
      <c r="J65" s="175">
        <f>J160</f>
        <v>0</v>
      </c>
      <c r="K65" s="172"/>
      <c r="L65" s="17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1"/>
      <c r="C66" s="172"/>
      <c r="D66" s="173" t="s">
        <v>106</v>
      </c>
      <c r="E66" s="174"/>
      <c r="F66" s="174"/>
      <c r="G66" s="174"/>
      <c r="H66" s="174"/>
      <c r="I66" s="174"/>
      <c r="J66" s="175">
        <f>J169</f>
        <v>0</v>
      </c>
      <c r="K66" s="172"/>
      <c r="L66" s="176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2" customFormat="1" ht="21.84" customHeight="1">
      <c r="A67" s="38"/>
      <c r="B67" s="39"/>
      <c r="C67" s="40"/>
      <c r="D67" s="40"/>
      <c r="E67" s="40"/>
      <c r="F67" s="40"/>
      <c r="G67" s="40"/>
      <c r="H67" s="40"/>
      <c r="I67" s="40"/>
      <c r="J67" s="40"/>
      <c r="K67" s="40"/>
      <c r="L67" s="134"/>
      <c r="S67" s="38"/>
      <c r="T67" s="38"/>
      <c r="U67" s="38"/>
      <c r="V67" s="38"/>
      <c r="W67" s="38"/>
      <c r="X67" s="38"/>
      <c r="Y67" s="38"/>
      <c r="Z67" s="38"/>
      <c r="AA67" s="38"/>
      <c r="AB67" s="38"/>
      <c r="AC67" s="38"/>
      <c r="AD67" s="38"/>
      <c r="AE67" s="38"/>
    </row>
    <row r="68" s="2" customFormat="1" ht="6.96" customHeight="1">
      <c r="A68" s="38"/>
      <c r="B68" s="59"/>
      <c r="C68" s="60"/>
      <c r="D68" s="60"/>
      <c r="E68" s="60"/>
      <c r="F68" s="60"/>
      <c r="G68" s="60"/>
      <c r="H68" s="60"/>
      <c r="I68" s="60"/>
      <c r="J68" s="60"/>
      <c r="K68" s="60"/>
      <c r="L68" s="134"/>
      <c r="S68" s="38"/>
      <c r="T68" s="38"/>
      <c r="U68" s="38"/>
      <c r="V68" s="38"/>
      <c r="W68" s="38"/>
      <c r="X68" s="38"/>
      <c r="Y68" s="38"/>
      <c r="Z68" s="38"/>
      <c r="AA68" s="38"/>
      <c r="AB68" s="38"/>
      <c r="AC68" s="38"/>
      <c r="AD68" s="38"/>
      <c r="AE68" s="38"/>
    </row>
    <row r="72" s="2" customFormat="1" ht="6.96" customHeight="1">
      <c r="A72" s="38"/>
      <c r="B72" s="61"/>
      <c r="C72" s="62"/>
      <c r="D72" s="62"/>
      <c r="E72" s="62"/>
      <c r="F72" s="62"/>
      <c r="G72" s="62"/>
      <c r="H72" s="62"/>
      <c r="I72" s="62"/>
      <c r="J72" s="62"/>
      <c r="K72" s="62"/>
      <c r="L72" s="13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24.96" customHeight="1">
      <c r="A73" s="38"/>
      <c r="B73" s="39"/>
      <c r="C73" s="23" t="s">
        <v>107</v>
      </c>
      <c r="D73" s="40"/>
      <c r="E73" s="40"/>
      <c r="F73" s="40"/>
      <c r="G73" s="40"/>
      <c r="H73" s="40"/>
      <c r="I73" s="40"/>
      <c r="J73" s="40"/>
      <c r="K73" s="40"/>
      <c r="L73" s="13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6.96" customHeight="1">
      <c r="A74" s="38"/>
      <c r="B74" s="39"/>
      <c r="C74" s="40"/>
      <c r="D74" s="40"/>
      <c r="E74" s="40"/>
      <c r="F74" s="40"/>
      <c r="G74" s="40"/>
      <c r="H74" s="40"/>
      <c r="I74" s="40"/>
      <c r="J74" s="40"/>
      <c r="K74" s="40"/>
      <c r="L74" s="13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12" customHeight="1">
      <c r="A75" s="38"/>
      <c r="B75" s="39"/>
      <c r="C75" s="32" t="s">
        <v>16</v>
      </c>
      <c r="D75" s="40"/>
      <c r="E75" s="40"/>
      <c r="F75" s="40"/>
      <c r="G75" s="40"/>
      <c r="H75" s="40"/>
      <c r="I75" s="40"/>
      <c r="J75" s="40"/>
      <c r="K75" s="40"/>
      <c r="L75" s="13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16.5" customHeight="1">
      <c r="A76" s="38"/>
      <c r="B76" s="39"/>
      <c r="C76" s="40"/>
      <c r="D76" s="40"/>
      <c r="E76" s="160" t="str">
        <f>E7</f>
        <v>Polní cesta HPC1 v k.ú. Dolany u Červených Peček</v>
      </c>
      <c r="F76" s="32"/>
      <c r="G76" s="32"/>
      <c r="H76" s="32"/>
      <c r="I76" s="40"/>
      <c r="J76" s="40"/>
      <c r="K76" s="40"/>
      <c r="L76" s="13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2" customHeight="1">
      <c r="A77" s="38"/>
      <c r="B77" s="39"/>
      <c r="C77" s="32" t="s">
        <v>91</v>
      </c>
      <c r="D77" s="40"/>
      <c r="E77" s="40"/>
      <c r="F77" s="40"/>
      <c r="G77" s="40"/>
      <c r="H77" s="40"/>
      <c r="I77" s="40"/>
      <c r="J77" s="40"/>
      <c r="K77" s="40"/>
      <c r="L77" s="13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6.5" customHeight="1">
      <c r="A78" s="38"/>
      <c r="B78" s="39"/>
      <c r="C78" s="40"/>
      <c r="D78" s="40"/>
      <c r="E78" s="69" t="str">
        <f>E9</f>
        <v>SO2 - Polní cesta HPC1 - p.č. 500</v>
      </c>
      <c r="F78" s="40"/>
      <c r="G78" s="40"/>
      <c r="H78" s="40"/>
      <c r="I78" s="40"/>
      <c r="J78" s="40"/>
      <c r="K78" s="40"/>
      <c r="L78" s="13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6.96" customHeight="1">
      <c r="A79" s="38"/>
      <c r="B79" s="39"/>
      <c r="C79" s="40"/>
      <c r="D79" s="40"/>
      <c r="E79" s="40"/>
      <c r="F79" s="40"/>
      <c r="G79" s="40"/>
      <c r="H79" s="40"/>
      <c r="I79" s="40"/>
      <c r="J79" s="40"/>
      <c r="K79" s="40"/>
      <c r="L79" s="13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12" customHeight="1">
      <c r="A80" s="38"/>
      <c r="B80" s="39"/>
      <c r="C80" s="32" t="s">
        <v>21</v>
      </c>
      <c r="D80" s="40"/>
      <c r="E80" s="40"/>
      <c r="F80" s="27" t="str">
        <f>F12</f>
        <v xml:space="preserve"> </v>
      </c>
      <c r="G80" s="40"/>
      <c r="H80" s="40"/>
      <c r="I80" s="32" t="s">
        <v>23</v>
      </c>
      <c r="J80" s="72" t="str">
        <f>IF(J12="","",J12)</f>
        <v>11. 1. 2021</v>
      </c>
      <c r="K80" s="40"/>
      <c r="L80" s="13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6.96" customHeight="1">
      <c r="A81" s="38"/>
      <c r="B81" s="39"/>
      <c r="C81" s="40"/>
      <c r="D81" s="40"/>
      <c r="E81" s="40"/>
      <c r="F81" s="40"/>
      <c r="G81" s="40"/>
      <c r="H81" s="40"/>
      <c r="I81" s="40"/>
      <c r="J81" s="40"/>
      <c r="K81" s="40"/>
      <c r="L81" s="13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5.65" customHeight="1">
      <c r="A82" s="38"/>
      <c r="B82" s="39"/>
      <c r="C82" s="32" t="s">
        <v>25</v>
      </c>
      <c r="D82" s="40"/>
      <c r="E82" s="40"/>
      <c r="F82" s="27" t="str">
        <f>E15</f>
        <v>ČR-SPÚ, Pobočka Kolín</v>
      </c>
      <c r="G82" s="40"/>
      <c r="H82" s="40"/>
      <c r="I82" s="32" t="s">
        <v>30</v>
      </c>
      <c r="J82" s="36" t="str">
        <f>E21</f>
        <v>AGRO-AQUA, s.r.o. Pardubice</v>
      </c>
      <c r="K82" s="40"/>
      <c r="L82" s="13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15.15" customHeight="1">
      <c r="A83" s="38"/>
      <c r="B83" s="39"/>
      <c r="C83" s="32" t="s">
        <v>28</v>
      </c>
      <c r="D83" s="40"/>
      <c r="E83" s="40"/>
      <c r="F83" s="27" t="str">
        <f>IF(E18="","",E18)</f>
        <v>Vyplň údaj</v>
      </c>
      <c r="G83" s="40"/>
      <c r="H83" s="40"/>
      <c r="I83" s="32" t="s">
        <v>32</v>
      </c>
      <c r="J83" s="36" t="str">
        <f>E24</f>
        <v xml:space="preserve"> </v>
      </c>
      <c r="K83" s="40"/>
      <c r="L83" s="134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0.32" customHeight="1">
      <c r="A84" s="38"/>
      <c r="B84" s="39"/>
      <c r="C84" s="40"/>
      <c r="D84" s="40"/>
      <c r="E84" s="40"/>
      <c r="F84" s="40"/>
      <c r="G84" s="40"/>
      <c r="H84" s="40"/>
      <c r="I84" s="40"/>
      <c r="J84" s="40"/>
      <c r="K84" s="40"/>
      <c r="L84" s="134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11" customFormat="1" ht="29.28" customHeight="1">
      <c r="A85" s="177"/>
      <c r="B85" s="178"/>
      <c r="C85" s="179" t="s">
        <v>108</v>
      </c>
      <c r="D85" s="180" t="s">
        <v>54</v>
      </c>
      <c r="E85" s="180" t="s">
        <v>50</v>
      </c>
      <c r="F85" s="180" t="s">
        <v>51</v>
      </c>
      <c r="G85" s="180" t="s">
        <v>109</v>
      </c>
      <c r="H85" s="180" t="s">
        <v>110</v>
      </c>
      <c r="I85" s="180" t="s">
        <v>111</v>
      </c>
      <c r="J85" s="180" t="s">
        <v>97</v>
      </c>
      <c r="K85" s="181" t="s">
        <v>112</v>
      </c>
      <c r="L85" s="182"/>
      <c r="M85" s="92" t="s">
        <v>19</v>
      </c>
      <c r="N85" s="93" t="s">
        <v>39</v>
      </c>
      <c r="O85" s="93" t="s">
        <v>113</v>
      </c>
      <c r="P85" s="93" t="s">
        <v>114</v>
      </c>
      <c r="Q85" s="93" t="s">
        <v>115</v>
      </c>
      <c r="R85" s="93" t="s">
        <v>116</v>
      </c>
      <c r="S85" s="93" t="s">
        <v>117</v>
      </c>
      <c r="T85" s="94" t="s">
        <v>118</v>
      </c>
      <c r="U85" s="177"/>
      <c r="V85" s="177"/>
      <c r="W85" s="177"/>
      <c r="X85" s="177"/>
      <c r="Y85" s="177"/>
      <c r="Z85" s="177"/>
      <c r="AA85" s="177"/>
      <c r="AB85" s="177"/>
      <c r="AC85" s="177"/>
      <c r="AD85" s="177"/>
      <c r="AE85" s="177"/>
    </row>
    <row r="86" s="2" customFormat="1" ht="22.8" customHeight="1">
      <c r="A86" s="38"/>
      <c r="B86" s="39"/>
      <c r="C86" s="99" t="s">
        <v>119</v>
      </c>
      <c r="D86" s="40"/>
      <c r="E86" s="40"/>
      <c r="F86" s="40"/>
      <c r="G86" s="40"/>
      <c r="H86" s="40"/>
      <c r="I86" s="40"/>
      <c r="J86" s="183">
        <f>BK86</f>
        <v>0</v>
      </c>
      <c r="K86" s="40"/>
      <c r="L86" s="44"/>
      <c r="M86" s="95"/>
      <c r="N86" s="184"/>
      <c r="O86" s="96"/>
      <c r="P86" s="185">
        <f>P87</f>
        <v>0</v>
      </c>
      <c r="Q86" s="96"/>
      <c r="R86" s="185">
        <f>R87</f>
        <v>36.096080999999998</v>
      </c>
      <c r="S86" s="96"/>
      <c r="T86" s="186">
        <f>T87</f>
        <v>3.3613999999999997</v>
      </c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T86" s="17" t="s">
        <v>68</v>
      </c>
      <c r="AU86" s="17" t="s">
        <v>98</v>
      </c>
      <c r="BK86" s="187">
        <f>BK87</f>
        <v>0</v>
      </c>
    </row>
    <row r="87" s="12" customFormat="1" ht="25.92" customHeight="1">
      <c r="A87" s="12"/>
      <c r="B87" s="188"/>
      <c r="C87" s="189"/>
      <c r="D87" s="190" t="s">
        <v>68</v>
      </c>
      <c r="E87" s="191" t="s">
        <v>120</v>
      </c>
      <c r="F87" s="191" t="s">
        <v>121</v>
      </c>
      <c r="G87" s="189"/>
      <c r="H87" s="189"/>
      <c r="I87" s="192"/>
      <c r="J87" s="193">
        <f>BK87</f>
        <v>0</v>
      </c>
      <c r="K87" s="189"/>
      <c r="L87" s="194"/>
      <c r="M87" s="195"/>
      <c r="N87" s="196"/>
      <c r="O87" s="196"/>
      <c r="P87" s="197">
        <f>P88+P123+P148+P156+P160+P169</f>
        <v>0</v>
      </c>
      <c r="Q87" s="196"/>
      <c r="R87" s="197">
        <f>R88+R123+R148+R156+R160+R169</f>
        <v>36.096080999999998</v>
      </c>
      <c r="S87" s="196"/>
      <c r="T87" s="198">
        <f>T88+T123+T148+T156+T160+T169</f>
        <v>3.3613999999999997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199" t="s">
        <v>77</v>
      </c>
      <c r="AT87" s="200" t="s">
        <v>68</v>
      </c>
      <c r="AU87" s="200" t="s">
        <v>69</v>
      </c>
      <c r="AY87" s="199" t="s">
        <v>122</v>
      </c>
      <c r="BK87" s="201">
        <f>BK88+BK123+BK148+BK156+BK160+BK169</f>
        <v>0</v>
      </c>
    </row>
    <row r="88" s="12" customFormat="1" ht="22.8" customHeight="1">
      <c r="A88" s="12"/>
      <c r="B88" s="188"/>
      <c r="C88" s="189"/>
      <c r="D88" s="190" t="s">
        <v>68</v>
      </c>
      <c r="E88" s="202" t="s">
        <v>77</v>
      </c>
      <c r="F88" s="202" t="s">
        <v>123</v>
      </c>
      <c r="G88" s="189"/>
      <c r="H88" s="189"/>
      <c r="I88" s="192"/>
      <c r="J88" s="203">
        <f>BK88</f>
        <v>0</v>
      </c>
      <c r="K88" s="189"/>
      <c r="L88" s="194"/>
      <c r="M88" s="195"/>
      <c r="N88" s="196"/>
      <c r="O88" s="196"/>
      <c r="P88" s="197">
        <f>SUM(P89:P122)</f>
        <v>0</v>
      </c>
      <c r="Q88" s="196"/>
      <c r="R88" s="197">
        <f>SUM(R89:R122)</f>
        <v>6.2000000000000003E-05</v>
      </c>
      <c r="S88" s="196"/>
      <c r="T88" s="198">
        <f>SUM(T89:T122)</f>
        <v>3.3613999999999997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199" t="s">
        <v>77</v>
      </c>
      <c r="AT88" s="200" t="s">
        <v>68</v>
      </c>
      <c r="AU88" s="200" t="s">
        <v>77</v>
      </c>
      <c r="AY88" s="199" t="s">
        <v>122</v>
      </c>
      <c r="BK88" s="201">
        <f>SUM(BK89:BK122)</f>
        <v>0</v>
      </c>
    </row>
    <row r="89" s="2" customFormat="1">
      <c r="A89" s="38"/>
      <c r="B89" s="39"/>
      <c r="C89" s="204" t="s">
        <v>77</v>
      </c>
      <c r="D89" s="204" t="s">
        <v>124</v>
      </c>
      <c r="E89" s="205" t="s">
        <v>154</v>
      </c>
      <c r="F89" s="206" t="s">
        <v>155</v>
      </c>
      <c r="G89" s="207" t="s">
        <v>127</v>
      </c>
      <c r="H89" s="208">
        <v>34.299999999999997</v>
      </c>
      <c r="I89" s="209"/>
      <c r="J89" s="210">
        <f>ROUND(I89*H89,2)</f>
        <v>0</v>
      </c>
      <c r="K89" s="206" t="s">
        <v>128</v>
      </c>
      <c r="L89" s="44"/>
      <c r="M89" s="211" t="s">
        <v>19</v>
      </c>
      <c r="N89" s="212" t="s">
        <v>40</v>
      </c>
      <c r="O89" s="84"/>
      <c r="P89" s="213">
        <f>O89*H89</f>
        <v>0</v>
      </c>
      <c r="Q89" s="213">
        <v>0</v>
      </c>
      <c r="R89" s="213">
        <f>Q89*H89</f>
        <v>0</v>
      </c>
      <c r="S89" s="213">
        <v>0.098000000000000004</v>
      </c>
      <c r="T89" s="214">
        <f>S89*H89</f>
        <v>3.3613999999999997</v>
      </c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R89" s="215" t="s">
        <v>129</v>
      </c>
      <c r="AT89" s="215" t="s">
        <v>124</v>
      </c>
      <c r="AU89" s="215" t="s">
        <v>80</v>
      </c>
      <c r="AY89" s="17" t="s">
        <v>122</v>
      </c>
      <c r="BE89" s="216">
        <f>IF(N89="základní",J89,0)</f>
        <v>0</v>
      </c>
      <c r="BF89" s="216">
        <f>IF(N89="snížená",J89,0)</f>
        <v>0</v>
      </c>
      <c r="BG89" s="216">
        <f>IF(N89="zákl. přenesená",J89,0)</f>
        <v>0</v>
      </c>
      <c r="BH89" s="216">
        <f>IF(N89="sníž. přenesená",J89,0)</f>
        <v>0</v>
      </c>
      <c r="BI89" s="216">
        <f>IF(N89="nulová",J89,0)</f>
        <v>0</v>
      </c>
      <c r="BJ89" s="17" t="s">
        <v>77</v>
      </c>
      <c r="BK89" s="216">
        <f>ROUND(I89*H89,2)</f>
        <v>0</v>
      </c>
      <c r="BL89" s="17" t="s">
        <v>129</v>
      </c>
      <c r="BM89" s="215" t="s">
        <v>489</v>
      </c>
    </row>
    <row r="90" s="2" customFormat="1">
      <c r="A90" s="38"/>
      <c r="B90" s="39"/>
      <c r="C90" s="40"/>
      <c r="D90" s="217" t="s">
        <v>131</v>
      </c>
      <c r="E90" s="40"/>
      <c r="F90" s="218" t="s">
        <v>157</v>
      </c>
      <c r="G90" s="40"/>
      <c r="H90" s="40"/>
      <c r="I90" s="219"/>
      <c r="J90" s="40"/>
      <c r="K90" s="40"/>
      <c r="L90" s="44"/>
      <c r="M90" s="220"/>
      <c r="N90" s="221"/>
      <c r="O90" s="84"/>
      <c r="P90" s="84"/>
      <c r="Q90" s="84"/>
      <c r="R90" s="84"/>
      <c r="S90" s="84"/>
      <c r="T90" s="85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T90" s="17" t="s">
        <v>131</v>
      </c>
      <c r="AU90" s="17" t="s">
        <v>80</v>
      </c>
    </row>
    <row r="91" s="13" customFormat="1">
      <c r="A91" s="13"/>
      <c r="B91" s="222"/>
      <c r="C91" s="223"/>
      <c r="D91" s="217" t="s">
        <v>139</v>
      </c>
      <c r="E91" s="224" t="s">
        <v>19</v>
      </c>
      <c r="F91" s="225" t="s">
        <v>490</v>
      </c>
      <c r="G91" s="223"/>
      <c r="H91" s="226">
        <v>34.299999999999997</v>
      </c>
      <c r="I91" s="227"/>
      <c r="J91" s="223"/>
      <c r="K91" s="223"/>
      <c r="L91" s="228"/>
      <c r="M91" s="229"/>
      <c r="N91" s="230"/>
      <c r="O91" s="230"/>
      <c r="P91" s="230"/>
      <c r="Q91" s="230"/>
      <c r="R91" s="230"/>
      <c r="S91" s="230"/>
      <c r="T91" s="231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T91" s="232" t="s">
        <v>139</v>
      </c>
      <c r="AU91" s="232" t="s">
        <v>80</v>
      </c>
      <c r="AV91" s="13" t="s">
        <v>80</v>
      </c>
      <c r="AW91" s="13" t="s">
        <v>31</v>
      </c>
      <c r="AX91" s="13" t="s">
        <v>77</v>
      </c>
      <c r="AY91" s="232" t="s">
        <v>122</v>
      </c>
    </row>
    <row r="92" s="2" customFormat="1">
      <c r="A92" s="38"/>
      <c r="B92" s="39"/>
      <c r="C92" s="204" t="s">
        <v>80</v>
      </c>
      <c r="D92" s="204" t="s">
        <v>124</v>
      </c>
      <c r="E92" s="205" t="s">
        <v>174</v>
      </c>
      <c r="F92" s="206" t="s">
        <v>175</v>
      </c>
      <c r="G92" s="207" t="s">
        <v>135</v>
      </c>
      <c r="H92" s="208">
        <v>14.895</v>
      </c>
      <c r="I92" s="209"/>
      <c r="J92" s="210">
        <f>ROUND(I92*H92,2)</f>
        <v>0</v>
      </c>
      <c r="K92" s="206" t="s">
        <v>128</v>
      </c>
      <c r="L92" s="44"/>
      <c r="M92" s="211" t="s">
        <v>19</v>
      </c>
      <c r="N92" s="212" t="s">
        <v>40</v>
      </c>
      <c r="O92" s="84"/>
      <c r="P92" s="213">
        <f>O92*H92</f>
        <v>0</v>
      </c>
      <c r="Q92" s="213">
        <v>0</v>
      </c>
      <c r="R92" s="213">
        <f>Q92*H92</f>
        <v>0</v>
      </c>
      <c r="S92" s="213">
        <v>0</v>
      </c>
      <c r="T92" s="214">
        <f>S92*H92</f>
        <v>0</v>
      </c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R92" s="215" t="s">
        <v>129</v>
      </c>
      <c r="AT92" s="215" t="s">
        <v>124</v>
      </c>
      <c r="AU92" s="215" t="s">
        <v>80</v>
      </c>
      <c r="AY92" s="17" t="s">
        <v>122</v>
      </c>
      <c r="BE92" s="216">
        <f>IF(N92="základní",J92,0)</f>
        <v>0</v>
      </c>
      <c r="BF92" s="216">
        <f>IF(N92="snížená",J92,0)</f>
        <v>0</v>
      </c>
      <c r="BG92" s="216">
        <f>IF(N92="zákl. přenesená",J92,0)</f>
        <v>0</v>
      </c>
      <c r="BH92" s="216">
        <f>IF(N92="sníž. přenesená",J92,0)</f>
        <v>0</v>
      </c>
      <c r="BI92" s="216">
        <f>IF(N92="nulová",J92,0)</f>
        <v>0</v>
      </c>
      <c r="BJ92" s="17" t="s">
        <v>77</v>
      </c>
      <c r="BK92" s="216">
        <f>ROUND(I92*H92,2)</f>
        <v>0</v>
      </c>
      <c r="BL92" s="17" t="s">
        <v>129</v>
      </c>
      <c r="BM92" s="215" t="s">
        <v>491</v>
      </c>
    </row>
    <row r="93" s="2" customFormat="1">
      <c r="A93" s="38"/>
      <c r="B93" s="39"/>
      <c r="C93" s="40"/>
      <c r="D93" s="217" t="s">
        <v>131</v>
      </c>
      <c r="E93" s="40"/>
      <c r="F93" s="218" t="s">
        <v>177</v>
      </c>
      <c r="G93" s="40"/>
      <c r="H93" s="40"/>
      <c r="I93" s="219"/>
      <c r="J93" s="40"/>
      <c r="K93" s="40"/>
      <c r="L93" s="44"/>
      <c r="M93" s="220"/>
      <c r="N93" s="221"/>
      <c r="O93" s="84"/>
      <c r="P93" s="84"/>
      <c r="Q93" s="84"/>
      <c r="R93" s="84"/>
      <c r="S93" s="84"/>
      <c r="T93" s="85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T93" s="17" t="s">
        <v>131</v>
      </c>
      <c r="AU93" s="17" t="s">
        <v>80</v>
      </c>
    </row>
    <row r="94" s="13" customFormat="1">
      <c r="A94" s="13"/>
      <c r="B94" s="222"/>
      <c r="C94" s="223"/>
      <c r="D94" s="217" t="s">
        <v>139</v>
      </c>
      <c r="E94" s="224" t="s">
        <v>19</v>
      </c>
      <c r="F94" s="225" t="s">
        <v>492</v>
      </c>
      <c r="G94" s="223"/>
      <c r="H94" s="226">
        <v>14.895</v>
      </c>
      <c r="I94" s="227"/>
      <c r="J94" s="223"/>
      <c r="K94" s="223"/>
      <c r="L94" s="228"/>
      <c r="M94" s="229"/>
      <c r="N94" s="230"/>
      <c r="O94" s="230"/>
      <c r="P94" s="230"/>
      <c r="Q94" s="230"/>
      <c r="R94" s="230"/>
      <c r="S94" s="230"/>
      <c r="T94" s="231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32" t="s">
        <v>139</v>
      </c>
      <c r="AU94" s="232" t="s">
        <v>80</v>
      </c>
      <c r="AV94" s="13" t="s">
        <v>80</v>
      </c>
      <c r="AW94" s="13" t="s">
        <v>31</v>
      </c>
      <c r="AX94" s="13" t="s">
        <v>77</v>
      </c>
      <c r="AY94" s="232" t="s">
        <v>122</v>
      </c>
    </row>
    <row r="95" s="2" customFormat="1" ht="33" customHeight="1">
      <c r="A95" s="38"/>
      <c r="B95" s="39"/>
      <c r="C95" s="204" t="s">
        <v>143</v>
      </c>
      <c r="D95" s="204" t="s">
        <v>124</v>
      </c>
      <c r="E95" s="205" t="s">
        <v>232</v>
      </c>
      <c r="F95" s="206" t="s">
        <v>233</v>
      </c>
      <c r="G95" s="207" t="s">
        <v>135</v>
      </c>
      <c r="H95" s="208">
        <v>14.9</v>
      </c>
      <c r="I95" s="209"/>
      <c r="J95" s="210">
        <f>ROUND(I95*H95,2)</f>
        <v>0</v>
      </c>
      <c r="K95" s="206" t="s">
        <v>128</v>
      </c>
      <c r="L95" s="44"/>
      <c r="M95" s="211" t="s">
        <v>19</v>
      </c>
      <c r="N95" s="212" t="s">
        <v>40</v>
      </c>
      <c r="O95" s="84"/>
      <c r="P95" s="213">
        <f>O95*H95</f>
        <v>0</v>
      </c>
      <c r="Q95" s="213">
        <v>0</v>
      </c>
      <c r="R95" s="213">
        <f>Q95*H95</f>
        <v>0</v>
      </c>
      <c r="S95" s="213">
        <v>0</v>
      </c>
      <c r="T95" s="214">
        <f>S95*H95</f>
        <v>0</v>
      </c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R95" s="215" t="s">
        <v>129</v>
      </c>
      <c r="AT95" s="215" t="s">
        <v>124</v>
      </c>
      <c r="AU95" s="215" t="s">
        <v>80</v>
      </c>
      <c r="AY95" s="17" t="s">
        <v>122</v>
      </c>
      <c r="BE95" s="216">
        <f>IF(N95="základní",J95,0)</f>
        <v>0</v>
      </c>
      <c r="BF95" s="216">
        <f>IF(N95="snížená",J95,0)</f>
        <v>0</v>
      </c>
      <c r="BG95" s="216">
        <f>IF(N95="zákl. přenesená",J95,0)</f>
        <v>0</v>
      </c>
      <c r="BH95" s="216">
        <f>IF(N95="sníž. přenesená",J95,0)</f>
        <v>0</v>
      </c>
      <c r="BI95" s="216">
        <f>IF(N95="nulová",J95,0)</f>
        <v>0</v>
      </c>
      <c r="BJ95" s="17" t="s">
        <v>77</v>
      </c>
      <c r="BK95" s="216">
        <f>ROUND(I95*H95,2)</f>
        <v>0</v>
      </c>
      <c r="BL95" s="17" t="s">
        <v>129</v>
      </c>
      <c r="BM95" s="215" t="s">
        <v>493</v>
      </c>
    </row>
    <row r="96" s="2" customFormat="1">
      <c r="A96" s="38"/>
      <c r="B96" s="39"/>
      <c r="C96" s="40"/>
      <c r="D96" s="217" t="s">
        <v>131</v>
      </c>
      <c r="E96" s="40"/>
      <c r="F96" s="218" t="s">
        <v>235</v>
      </c>
      <c r="G96" s="40"/>
      <c r="H96" s="40"/>
      <c r="I96" s="219"/>
      <c r="J96" s="40"/>
      <c r="K96" s="40"/>
      <c r="L96" s="44"/>
      <c r="M96" s="220"/>
      <c r="N96" s="221"/>
      <c r="O96" s="84"/>
      <c r="P96" s="84"/>
      <c r="Q96" s="84"/>
      <c r="R96" s="84"/>
      <c r="S96" s="84"/>
      <c r="T96" s="85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T96" s="17" t="s">
        <v>131</v>
      </c>
      <c r="AU96" s="17" t="s">
        <v>80</v>
      </c>
    </row>
    <row r="97" s="13" customFormat="1">
      <c r="A97" s="13"/>
      <c r="B97" s="222"/>
      <c r="C97" s="223"/>
      <c r="D97" s="217" t="s">
        <v>139</v>
      </c>
      <c r="E97" s="224" t="s">
        <v>19</v>
      </c>
      <c r="F97" s="225" t="s">
        <v>494</v>
      </c>
      <c r="G97" s="223"/>
      <c r="H97" s="226">
        <v>14.9</v>
      </c>
      <c r="I97" s="227"/>
      <c r="J97" s="223"/>
      <c r="K97" s="223"/>
      <c r="L97" s="228"/>
      <c r="M97" s="229"/>
      <c r="N97" s="230"/>
      <c r="O97" s="230"/>
      <c r="P97" s="230"/>
      <c r="Q97" s="230"/>
      <c r="R97" s="230"/>
      <c r="S97" s="230"/>
      <c r="T97" s="231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32" t="s">
        <v>139</v>
      </c>
      <c r="AU97" s="232" t="s">
        <v>80</v>
      </c>
      <c r="AV97" s="13" t="s">
        <v>80</v>
      </c>
      <c r="AW97" s="13" t="s">
        <v>31</v>
      </c>
      <c r="AX97" s="13" t="s">
        <v>77</v>
      </c>
      <c r="AY97" s="232" t="s">
        <v>122</v>
      </c>
    </row>
    <row r="98" s="2" customFormat="1">
      <c r="A98" s="38"/>
      <c r="B98" s="39"/>
      <c r="C98" s="204" t="s">
        <v>129</v>
      </c>
      <c r="D98" s="204" t="s">
        <v>124</v>
      </c>
      <c r="E98" s="205" t="s">
        <v>238</v>
      </c>
      <c r="F98" s="206" t="s">
        <v>239</v>
      </c>
      <c r="G98" s="207" t="s">
        <v>135</v>
      </c>
      <c r="H98" s="208">
        <v>223.5</v>
      </c>
      <c r="I98" s="209"/>
      <c r="J98" s="210">
        <f>ROUND(I98*H98,2)</f>
        <v>0</v>
      </c>
      <c r="K98" s="206" t="s">
        <v>128</v>
      </c>
      <c r="L98" s="44"/>
      <c r="M98" s="211" t="s">
        <v>19</v>
      </c>
      <c r="N98" s="212" t="s">
        <v>40</v>
      </c>
      <c r="O98" s="84"/>
      <c r="P98" s="213">
        <f>O98*H98</f>
        <v>0</v>
      </c>
      <c r="Q98" s="213">
        <v>0</v>
      </c>
      <c r="R98" s="213">
        <f>Q98*H98</f>
        <v>0</v>
      </c>
      <c r="S98" s="213">
        <v>0</v>
      </c>
      <c r="T98" s="214">
        <f>S98*H98</f>
        <v>0</v>
      </c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R98" s="215" t="s">
        <v>129</v>
      </c>
      <c r="AT98" s="215" t="s">
        <v>124</v>
      </c>
      <c r="AU98" s="215" t="s">
        <v>80</v>
      </c>
      <c r="AY98" s="17" t="s">
        <v>122</v>
      </c>
      <c r="BE98" s="216">
        <f>IF(N98="základní",J98,0)</f>
        <v>0</v>
      </c>
      <c r="BF98" s="216">
        <f>IF(N98="snížená",J98,0)</f>
        <v>0</v>
      </c>
      <c r="BG98" s="216">
        <f>IF(N98="zákl. přenesená",J98,0)</f>
        <v>0</v>
      </c>
      <c r="BH98" s="216">
        <f>IF(N98="sníž. přenesená",J98,0)</f>
        <v>0</v>
      </c>
      <c r="BI98" s="216">
        <f>IF(N98="nulová",J98,0)</f>
        <v>0</v>
      </c>
      <c r="BJ98" s="17" t="s">
        <v>77</v>
      </c>
      <c r="BK98" s="216">
        <f>ROUND(I98*H98,2)</f>
        <v>0</v>
      </c>
      <c r="BL98" s="17" t="s">
        <v>129</v>
      </c>
      <c r="BM98" s="215" t="s">
        <v>495</v>
      </c>
    </row>
    <row r="99" s="2" customFormat="1">
      <c r="A99" s="38"/>
      <c r="B99" s="39"/>
      <c r="C99" s="40"/>
      <c r="D99" s="217" t="s">
        <v>131</v>
      </c>
      <c r="E99" s="40"/>
      <c r="F99" s="218" t="s">
        <v>241</v>
      </c>
      <c r="G99" s="40"/>
      <c r="H99" s="40"/>
      <c r="I99" s="219"/>
      <c r="J99" s="40"/>
      <c r="K99" s="40"/>
      <c r="L99" s="44"/>
      <c r="M99" s="220"/>
      <c r="N99" s="221"/>
      <c r="O99" s="84"/>
      <c r="P99" s="84"/>
      <c r="Q99" s="84"/>
      <c r="R99" s="84"/>
      <c r="S99" s="84"/>
      <c r="T99" s="85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T99" s="17" t="s">
        <v>131</v>
      </c>
      <c r="AU99" s="17" t="s">
        <v>80</v>
      </c>
    </row>
    <row r="100" s="13" customFormat="1">
      <c r="A100" s="13"/>
      <c r="B100" s="222"/>
      <c r="C100" s="223"/>
      <c r="D100" s="217" t="s">
        <v>139</v>
      </c>
      <c r="E100" s="224" t="s">
        <v>19</v>
      </c>
      <c r="F100" s="225" t="s">
        <v>496</v>
      </c>
      <c r="G100" s="223"/>
      <c r="H100" s="226">
        <v>223.5</v>
      </c>
      <c r="I100" s="227"/>
      <c r="J100" s="223"/>
      <c r="K100" s="223"/>
      <c r="L100" s="228"/>
      <c r="M100" s="229"/>
      <c r="N100" s="230"/>
      <c r="O100" s="230"/>
      <c r="P100" s="230"/>
      <c r="Q100" s="230"/>
      <c r="R100" s="230"/>
      <c r="S100" s="230"/>
      <c r="T100" s="231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32" t="s">
        <v>139</v>
      </c>
      <c r="AU100" s="232" t="s">
        <v>80</v>
      </c>
      <c r="AV100" s="13" t="s">
        <v>80</v>
      </c>
      <c r="AW100" s="13" t="s">
        <v>31</v>
      </c>
      <c r="AX100" s="13" t="s">
        <v>69</v>
      </c>
      <c r="AY100" s="232" t="s">
        <v>122</v>
      </c>
    </row>
    <row r="101" s="14" customFormat="1">
      <c r="A101" s="14"/>
      <c r="B101" s="233"/>
      <c r="C101" s="234"/>
      <c r="D101" s="217" t="s">
        <v>139</v>
      </c>
      <c r="E101" s="235" t="s">
        <v>19</v>
      </c>
      <c r="F101" s="236" t="s">
        <v>142</v>
      </c>
      <c r="G101" s="234"/>
      <c r="H101" s="237">
        <v>223.5</v>
      </c>
      <c r="I101" s="238"/>
      <c r="J101" s="234"/>
      <c r="K101" s="234"/>
      <c r="L101" s="239"/>
      <c r="M101" s="240"/>
      <c r="N101" s="241"/>
      <c r="O101" s="241"/>
      <c r="P101" s="241"/>
      <c r="Q101" s="241"/>
      <c r="R101" s="241"/>
      <c r="S101" s="241"/>
      <c r="T101" s="242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T101" s="243" t="s">
        <v>139</v>
      </c>
      <c r="AU101" s="243" t="s">
        <v>80</v>
      </c>
      <c r="AV101" s="14" t="s">
        <v>129</v>
      </c>
      <c r="AW101" s="14" t="s">
        <v>4</v>
      </c>
      <c r="AX101" s="14" t="s">
        <v>77</v>
      </c>
      <c r="AY101" s="243" t="s">
        <v>122</v>
      </c>
    </row>
    <row r="102" s="2" customFormat="1">
      <c r="A102" s="38"/>
      <c r="B102" s="39"/>
      <c r="C102" s="204" t="s">
        <v>153</v>
      </c>
      <c r="D102" s="204" t="s">
        <v>124</v>
      </c>
      <c r="E102" s="205" t="s">
        <v>255</v>
      </c>
      <c r="F102" s="206" t="s">
        <v>256</v>
      </c>
      <c r="G102" s="207" t="s">
        <v>257</v>
      </c>
      <c r="H102" s="208">
        <v>26.82</v>
      </c>
      <c r="I102" s="209"/>
      <c r="J102" s="210">
        <f>ROUND(I102*H102,2)</f>
        <v>0</v>
      </c>
      <c r="K102" s="206" t="s">
        <v>128</v>
      </c>
      <c r="L102" s="44"/>
      <c r="M102" s="211" t="s">
        <v>19</v>
      </c>
      <c r="N102" s="212" t="s">
        <v>40</v>
      </c>
      <c r="O102" s="84"/>
      <c r="P102" s="213">
        <f>O102*H102</f>
        <v>0</v>
      </c>
      <c r="Q102" s="213">
        <v>0</v>
      </c>
      <c r="R102" s="213">
        <f>Q102*H102</f>
        <v>0</v>
      </c>
      <c r="S102" s="213">
        <v>0</v>
      </c>
      <c r="T102" s="214">
        <f>S102*H102</f>
        <v>0</v>
      </c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R102" s="215" t="s">
        <v>129</v>
      </c>
      <c r="AT102" s="215" t="s">
        <v>124</v>
      </c>
      <c r="AU102" s="215" t="s">
        <v>80</v>
      </c>
      <c r="AY102" s="17" t="s">
        <v>122</v>
      </c>
      <c r="BE102" s="216">
        <f>IF(N102="základní",J102,0)</f>
        <v>0</v>
      </c>
      <c r="BF102" s="216">
        <f>IF(N102="snížená",J102,0)</f>
        <v>0</v>
      </c>
      <c r="BG102" s="216">
        <f>IF(N102="zákl. přenesená",J102,0)</f>
        <v>0</v>
      </c>
      <c r="BH102" s="216">
        <f>IF(N102="sníž. přenesená",J102,0)</f>
        <v>0</v>
      </c>
      <c r="BI102" s="216">
        <f>IF(N102="nulová",J102,0)</f>
        <v>0</v>
      </c>
      <c r="BJ102" s="17" t="s">
        <v>77</v>
      </c>
      <c r="BK102" s="216">
        <f>ROUND(I102*H102,2)</f>
        <v>0</v>
      </c>
      <c r="BL102" s="17" t="s">
        <v>129</v>
      </c>
      <c r="BM102" s="215" t="s">
        <v>497</v>
      </c>
    </row>
    <row r="103" s="2" customFormat="1">
      <c r="A103" s="38"/>
      <c r="B103" s="39"/>
      <c r="C103" s="40"/>
      <c r="D103" s="217" t="s">
        <v>131</v>
      </c>
      <c r="E103" s="40"/>
      <c r="F103" s="218" t="s">
        <v>259</v>
      </c>
      <c r="G103" s="40"/>
      <c r="H103" s="40"/>
      <c r="I103" s="219"/>
      <c r="J103" s="40"/>
      <c r="K103" s="40"/>
      <c r="L103" s="44"/>
      <c r="M103" s="220"/>
      <c r="N103" s="221"/>
      <c r="O103" s="84"/>
      <c r="P103" s="84"/>
      <c r="Q103" s="84"/>
      <c r="R103" s="84"/>
      <c r="S103" s="84"/>
      <c r="T103" s="85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T103" s="17" t="s">
        <v>131</v>
      </c>
      <c r="AU103" s="17" t="s">
        <v>80</v>
      </c>
    </row>
    <row r="104" s="13" customFormat="1">
      <c r="A104" s="13"/>
      <c r="B104" s="222"/>
      <c r="C104" s="223"/>
      <c r="D104" s="217" t="s">
        <v>139</v>
      </c>
      <c r="E104" s="224" t="s">
        <v>19</v>
      </c>
      <c r="F104" s="225" t="s">
        <v>498</v>
      </c>
      <c r="G104" s="223"/>
      <c r="H104" s="226">
        <v>26.82</v>
      </c>
      <c r="I104" s="227"/>
      <c r="J104" s="223"/>
      <c r="K104" s="223"/>
      <c r="L104" s="228"/>
      <c r="M104" s="229"/>
      <c r="N104" s="230"/>
      <c r="O104" s="230"/>
      <c r="P104" s="230"/>
      <c r="Q104" s="230"/>
      <c r="R104" s="230"/>
      <c r="S104" s="230"/>
      <c r="T104" s="231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32" t="s">
        <v>139</v>
      </c>
      <c r="AU104" s="232" t="s">
        <v>80</v>
      </c>
      <c r="AV104" s="13" t="s">
        <v>80</v>
      </c>
      <c r="AW104" s="13" t="s">
        <v>31</v>
      </c>
      <c r="AX104" s="13" t="s">
        <v>69</v>
      </c>
      <c r="AY104" s="232" t="s">
        <v>122</v>
      </c>
    </row>
    <row r="105" s="14" customFormat="1">
      <c r="A105" s="14"/>
      <c r="B105" s="233"/>
      <c r="C105" s="234"/>
      <c r="D105" s="217" t="s">
        <v>139</v>
      </c>
      <c r="E105" s="235" t="s">
        <v>19</v>
      </c>
      <c r="F105" s="236" t="s">
        <v>142</v>
      </c>
      <c r="G105" s="234"/>
      <c r="H105" s="237">
        <v>26.82</v>
      </c>
      <c r="I105" s="238"/>
      <c r="J105" s="234"/>
      <c r="K105" s="234"/>
      <c r="L105" s="239"/>
      <c r="M105" s="240"/>
      <c r="N105" s="241"/>
      <c r="O105" s="241"/>
      <c r="P105" s="241"/>
      <c r="Q105" s="241"/>
      <c r="R105" s="241"/>
      <c r="S105" s="241"/>
      <c r="T105" s="242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T105" s="243" t="s">
        <v>139</v>
      </c>
      <c r="AU105" s="243" t="s">
        <v>80</v>
      </c>
      <c r="AV105" s="14" t="s">
        <v>129</v>
      </c>
      <c r="AW105" s="14" t="s">
        <v>4</v>
      </c>
      <c r="AX105" s="14" t="s">
        <v>77</v>
      </c>
      <c r="AY105" s="243" t="s">
        <v>122</v>
      </c>
    </row>
    <row r="106" s="2" customFormat="1" ht="16.5" customHeight="1">
      <c r="A106" s="38"/>
      <c r="B106" s="39"/>
      <c r="C106" s="204" t="s">
        <v>159</v>
      </c>
      <c r="D106" s="204" t="s">
        <v>124</v>
      </c>
      <c r="E106" s="205" t="s">
        <v>267</v>
      </c>
      <c r="F106" s="206" t="s">
        <v>268</v>
      </c>
      <c r="G106" s="207" t="s">
        <v>135</v>
      </c>
      <c r="H106" s="208">
        <v>14.9</v>
      </c>
      <c r="I106" s="209"/>
      <c r="J106" s="210">
        <f>ROUND(I106*H106,2)</f>
        <v>0</v>
      </c>
      <c r="K106" s="206" t="s">
        <v>128</v>
      </c>
      <c r="L106" s="44"/>
      <c r="M106" s="211" t="s">
        <v>19</v>
      </c>
      <c r="N106" s="212" t="s">
        <v>40</v>
      </c>
      <c r="O106" s="84"/>
      <c r="P106" s="213">
        <f>O106*H106</f>
        <v>0</v>
      </c>
      <c r="Q106" s="213">
        <v>0</v>
      </c>
      <c r="R106" s="213">
        <f>Q106*H106</f>
        <v>0</v>
      </c>
      <c r="S106" s="213">
        <v>0</v>
      </c>
      <c r="T106" s="214">
        <f>S106*H106</f>
        <v>0</v>
      </c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R106" s="215" t="s">
        <v>129</v>
      </c>
      <c r="AT106" s="215" t="s">
        <v>124</v>
      </c>
      <c r="AU106" s="215" t="s">
        <v>80</v>
      </c>
      <c r="AY106" s="17" t="s">
        <v>122</v>
      </c>
      <c r="BE106" s="216">
        <f>IF(N106="základní",J106,0)</f>
        <v>0</v>
      </c>
      <c r="BF106" s="216">
        <f>IF(N106="snížená",J106,0)</f>
        <v>0</v>
      </c>
      <c r="BG106" s="216">
        <f>IF(N106="zákl. přenesená",J106,0)</f>
        <v>0</v>
      </c>
      <c r="BH106" s="216">
        <f>IF(N106="sníž. přenesená",J106,0)</f>
        <v>0</v>
      </c>
      <c r="BI106" s="216">
        <f>IF(N106="nulová",J106,0)</f>
        <v>0</v>
      </c>
      <c r="BJ106" s="17" t="s">
        <v>77</v>
      </c>
      <c r="BK106" s="216">
        <f>ROUND(I106*H106,2)</f>
        <v>0</v>
      </c>
      <c r="BL106" s="17" t="s">
        <v>129</v>
      </c>
      <c r="BM106" s="215" t="s">
        <v>499</v>
      </c>
    </row>
    <row r="107" s="2" customFormat="1">
      <c r="A107" s="38"/>
      <c r="B107" s="39"/>
      <c r="C107" s="40"/>
      <c r="D107" s="217" t="s">
        <v>131</v>
      </c>
      <c r="E107" s="40"/>
      <c r="F107" s="218" t="s">
        <v>270</v>
      </c>
      <c r="G107" s="40"/>
      <c r="H107" s="40"/>
      <c r="I107" s="219"/>
      <c r="J107" s="40"/>
      <c r="K107" s="40"/>
      <c r="L107" s="44"/>
      <c r="M107" s="220"/>
      <c r="N107" s="221"/>
      <c r="O107" s="84"/>
      <c r="P107" s="84"/>
      <c r="Q107" s="84"/>
      <c r="R107" s="84"/>
      <c r="S107" s="84"/>
      <c r="T107" s="85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T107" s="17" t="s">
        <v>131</v>
      </c>
      <c r="AU107" s="17" t="s">
        <v>80</v>
      </c>
    </row>
    <row r="108" s="13" customFormat="1">
      <c r="A108" s="13"/>
      <c r="B108" s="222"/>
      <c r="C108" s="223"/>
      <c r="D108" s="217" t="s">
        <v>139</v>
      </c>
      <c r="E108" s="224" t="s">
        <v>19</v>
      </c>
      <c r="F108" s="225" t="s">
        <v>494</v>
      </c>
      <c r="G108" s="223"/>
      <c r="H108" s="226">
        <v>14.9</v>
      </c>
      <c r="I108" s="227"/>
      <c r="J108" s="223"/>
      <c r="K108" s="223"/>
      <c r="L108" s="228"/>
      <c r="M108" s="229"/>
      <c r="N108" s="230"/>
      <c r="O108" s="230"/>
      <c r="P108" s="230"/>
      <c r="Q108" s="230"/>
      <c r="R108" s="230"/>
      <c r="S108" s="230"/>
      <c r="T108" s="231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32" t="s">
        <v>139</v>
      </c>
      <c r="AU108" s="232" t="s">
        <v>80</v>
      </c>
      <c r="AV108" s="13" t="s">
        <v>80</v>
      </c>
      <c r="AW108" s="13" t="s">
        <v>31</v>
      </c>
      <c r="AX108" s="13" t="s">
        <v>69</v>
      </c>
      <c r="AY108" s="232" t="s">
        <v>122</v>
      </c>
    </row>
    <row r="109" s="14" customFormat="1">
      <c r="A109" s="14"/>
      <c r="B109" s="233"/>
      <c r="C109" s="234"/>
      <c r="D109" s="217" t="s">
        <v>139</v>
      </c>
      <c r="E109" s="235" t="s">
        <v>19</v>
      </c>
      <c r="F109" s="236" t="s">
        <v>142</v>
      </c>
      <c r="G109" s="234"/>
      <c r="H109" s="237">
        <v>14.9</v>
      </c>
      <c r="I109" s="238"/>
      <c r="J109" s="234"/>
      <c r="K109" s="234"/>
      <c r="L109" s="239"/>
      <c r="M109" s="240"/>
      <c r="N109" s="241"/>
      <c r="O109" s="241"/>
      <c r="P109" s="241"/>
      <c r="Q109" s="241"/>
      <c r="R109" s="241"/>
      <c r="S109" s="241"/>
      <c r="T109" s="242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243" t="s">
        <v>139</v>
      </c>
      <c r="AU109" s="243" t="s">
        <v>80</v>
      </c>
      <c r="AV109" s="14" t="s">
        <v>129</v>
      </c>
      <c r="AW109" s="14" t="s">
        <v>4</v>
      </c>
      <c r="AX109" s="14" t="s">
        <v>77</v>
      </c>
      <c r="AY109" s="243" t="s">
        <v>122</v>
      </c>
    </row>
    <row r="110" s="2" customFormat="1" ht="33" customHeight="1">
      <c r="A110" s="38"/>
      <c r="B110" s="39"/>
      <c r="C110" s="204" t="s">
        <v>166</v>
      </c>
      <c r="D110" s="204" t="s">
        <v>124</v>
      </c>
      <c r="E110" s="205" t="s">
        <v>286</v>
      </c>
      <c r="F110" s="206" t="s">
        <v>287</v>
      </c>
      <c r="G110" s="207" t="s">
        <v>127</v>
      </c>
      <c r="H110" s="208">
        <v>3</v>
      </c>
      <c r="I110" s="209"/>
      <c r="J110" s="210">
        <f>ROUND(I110*H110,2)</f>
        <v>0</v>
      </c>
      <c r="K110" s="206" t="s">
        <v>128</v>
      </c>
      <c r="L110" s="44"/>
      <c r="M110" s="211" t="s">
        <v>19</v>
      </c>
      <c r="N110" s="212" t="s">
        <v>40</v>
      </c>
      <c r="O110" s="84"/>
      <c r="P110" s="213">
        <f>O110*H110</f>
        <v>0</v>
      </c>
      <c r="Q110" s="213">
        <v>0</v>
      </c>
      <c r="R110" s="213">
        <f>Q110*H110</f>
        <v>0</v>
      </c>
      <c r="S110" s="213">
        <v>0</v>
      </c>
      <c r="T110" s="214">
        <f>S110*H110</f>
        <v>0</v>
      </c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R110" s="215" t="s">
        <v>129</v>
      </c>
      <c r="AT110" s="215" t="s">
        <v>124</v>
      </c>
      <c r="AU110" s="215" t="s">
        <v>80</v>
      </c>
      <c r="AY110" s="17" t="s">
        <v>122</v>
      </c>
      <c r="BE110" s="216">
        <f>IF(N110="základní",J110,0)</f>
        <v>0</v>
      </c>
      <c r="BF110" s="216">
        <f>IF(N110="snížená",J110,0)</f>
        <v>0</v>
      </c>
      <c r="BG110" s="216">
        <f>IF(N110="zákl. přenesená",J110,0)</f>
        <v>0</v>
      </c>
      <c r="BH110" s="216">
        <f>IF(N110="sníž. přenesená",J110,0)</f>
        <v>0</v>
      </c>
      <c r="BI110" s="216">
        <f>IF(N110="nulová",J110,0)</f>
        <v>0</v>
      </c>
      <c r="BJ110" s="17" t="s">
        <v>77</v>
      </c>
      <c r="BK110" s="216">
        <f>ROUND(I110*H110,2)</f>
        <v>0</v>
      </c>
      <c r="BL110" s="17" t="s">
        <v>129</v>
      </c>
      <c r="BM110" s="215" t="s">
        <v>500</v>
      </c>
    </row>
    <row r="111" s="2" customFormat="1">
      <c r="A111" s="38"/>
      <c r="B111" s="39"/>
      <c r="C111" s="40"/>
      <c r="D111" s="217" t="s">
        <v>131</v>
      </c>
      <c r="E111" s="40"/>
      <c r="F111" s="218" t="s">
        <v>289</v>
      </c>
      <c r="G111" s="40"/>
      <c r="H111" s="40"/>
      <c r="I111" s="219"/>
      <c r="J111" s="40"/>
      <c r="K111" s="40"/>
      <c r="L111" s="44"/>
      <c r="M111" s="220"/>
      <c r="N111" s="221"/>
      <c r="O111" s="84"/>
      <c r="P111" s="84"/>
      <c r="Q111" s="84"/>
      <c r="R111" s="84"/>
      <c r="S111" s="84"/>
      <c r="T111" s="85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T111" s="17" t="s">
        <v>131</v>
      </c>
      <c r="AU111" s="17" t="s">
        <v>80</v>
      </c>
    </row>
    <row r="112" s="2" customFormat="1">
      <c r="A112" s="38"/>
      <c r="B112" s="39"/>
      <c r="C112" s="40"/>
      <c r="D112" s="217" t="s">
        <v>343</v>
      </c>
      <c r="E112" s="40"/>
      <c r="F112" s="254" t="s">
        <v>501</v>
      </c>
      <c r="G112" s="40"/>
      <c r="H112" s="40"/>
      <c r="I112" s="219"/>
      <c r="J112" s="40"/>
      <c r="K112" s="40"/>
      <c r="L112" s="44"/>
      <c r="M112" s="220"/>
      <c r="N112" s="221"/>
      <c r="O112" s="84"/>
      <c r="P112" s="84"/>
      <c r="Q112" s="84"/>
      <c r="R112" s="84"/>
      <c r="S112" s="84"/>
      <c r="T112" s="85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T112" s="17" t="s">
        <v>343</v>
      </c>
      <c r="AU112" s="17" t="s">
        <v>80</v>
      </c>
    </row>
    <row r="113" s="13" customFormat="1">
      <c r="A113" s="13"/>
      <c r="B113" s="222"/>
      <c r="C113" s="223"/>
      <c r="D113" s="217" t="s">
        <v>139</v>
      </c>
      <c r="E113" s="224" t="s">
        <v>19</v>
      </c>
      <c r="F113" s="225" t="s">
        <v>502</v>
      </c>
      <c r="G113" s="223"/>
      <c r="H113" s="226">
        <v>3</v>
      </c>
      <c r="I113" s="227"/>
      <c r="J113" s="223"/>
      <c r="K113" s="223"/>
      <c r="L113" s="228"/>
      <c r="M113" s="229"/>
      <c r="N113" s="230"/>
      <c r="O113" s="230"/>
      <c r="P113" s="230"/>
      <c r="Q113" s="230"/>
      <c r="R113" s="230"/>
      <c r="S113" s="230"/>
      <c r="T113" s="231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32" t="s">
        <v>139</v>
      </c>
      <c r="AU113" s="232" t="s">
        <v>80</v>
      </c>
      <c r="AV113" s="13" t="s">
        <v>80</v>
      </c>
      <c r="AW113" s="13" t="s">
        <v>31</v>
      </c>
      <c r="AX113" s="13" t="s">
        <v>69</v>
      </c>
      <c r="AY113" s="232" t="s">
        <v>122</v>
      </c>
    </row>
    <row r="114" s="14" customFormat="1">
      <c r="A114" s="14"/>
      <c r="B114" s="233"/>
      <c r="C114" s="234"/>
      <c r="D114" s="217" t="s">
        <v>139</v>
      </c>
      <c r="E114" s="235" t="s">
        <v>19</v>
      </c>
      <c r="F114" s="236" t="s">
        <v>142</v>
      </c>
      <c r="G114" s="234"/>
      <c r="H114" s="237">
        <v>3</v>
      </c>
      <c r="I114" s="238"/>
      <c r="J114" s="234"/>
      <c r="K114" s="234"/>
      <c r="L114" s="239"/>
      <c r="M114" s="240"/>
      <c r="N114" s="241"/>
      <c r="O114" s="241"/>
      <c r="P114" s="241"/>
      <c r="Q114" s="241"/>
      <c r="R114" s="241"/>
      <c r="S114" s="241"/>
      <c r="T114" s="242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T114" s="243" t="s">
        <v>139</v>
      </c>
      <c r="AU114" s="243" t="s">
        <v>80</v>
      </c>
      <c r="AV114" s="14" t="s">
        <v>129</v>
      </c>
      <c r="AW114" s="14" t="s">
        <v>4</v>
      </c>
      <c r="AX114" s="14" t="s">
        <v>77</v>
      </c>
      <c r="AY114" s="243" t="s">
        <v>122</v>
      </c>
    </row>
    <row r="115" s="2" customFormat="1">
      <c r="A115" s="38"/>
      <c r="B115" s="39"/>
      <c r="C115" s="204" t="s">
        <v>173</v>
      </c>
      <c r="D115" s="204" t="s">
        <v>124</v>
      </c>
      <c r="E115" s="205" t="s">
        <v>503</v>
      </c>
      <c r="F115" s="206" t="s">
        <v>504</v>
      </c>
      <c r="G115" s="207" t="s">
        <v>127</v>
      </c>
      <c r="H115" s="208">
        <v>3</v>
      </c>
      <c r="I115" s="209"/>
      <c r="J115" s="210">
        <f>ROUND(I115*H115,2)</f>
        <v>0</v>
      </c>
      <c r="K115" s="206" t="s">
        <v>128</v>
      </c>
      <c r="L115" s="44"/>
      <c r="M115" s="211" t="s">
        <v>19</v>
      </c>
      <c r="N115" s="212" t="s">
        <v>40</v>
      </c>
      <c r="O115" s="84"/>
      <c r="P115" s="213">
        <f>O115*H115</f>
        <v>0</v>
      </c>
      <c r="Q115" s="213">
        <v>0</v>
      </c>
      <c r="R115" s="213">
        <f>Q115*H115</f>
        <v>0</v>
      </c>
      <c r="S115" s="213">
        <v>0</v>
      </c>
      <c r="T115" s="214">
        <f>S115*H115</f>
        <v>0</v>
      </c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R115" s="215" t="s">
        <v>129</v>
      </c>
      <c r="AT115" s="215" t="s">
        <v>124</v>
      </c>
      <c r="AU115" s="215" t="s">
        <v>80</v>
      </c>
      <c r="AY115" s="17" t="s">
        <v>122</v>
      </c>
      <c r="BE115" s="216">
        <f>IF(N115="základní",J115,0)</f>
        <v>0</v>
      </c>
      <c r="BF115" s="216">
        <f>IF(N115="snížená",J115,0)</f>
        <v>0</v>
      </c>
      <c r="BG115" s="216">
        <f>IF(N115="zákl. přenesená",J115,0)</f>
        <v>0</v>
      </c>
      <c r="BH115" s="216">
        <f>IF(N115="sníž. přenesená",J115,0)</f>
        <v>0</v>
      </c>
      <c r="BI115" s="216">
        <f>IF(N115="nulová",J115,0)</f>
        <v>0</v>
      </c>
      <c r="BJ115" s="17" t="s">
        <v>77</v>
      </c>
      <c r="BK115" s="216">
        <f>ROUND(I115*H115,2)</f>
        <v>0</v>
      </c>
      <c r="BL115" s="17" t="s">
        <v>129</v>
      </c>
      <c r="BM115" s="215" t="s">
        <v>505</v>
      </c>
    </row>
    <row r="116" s="2" customFormat="1">
      <c r="A116" s="38"/>
      <c r="B116" s="39"/>
      <c r="C116" s="40"/>
      <c r="D116" s="217" t="s">
        <v>131</v>
      </c>
      <c r="E116" s="40"/>
      <c r="F116" s="218" t="s">
        <v>506</v>
      </c>
      <c r="G116" s="40"/>
      <c r="H116" s="40"/>
      <c r="I116" s="219"/>
      <c r="J116" s="40"/>
      <c r="K116" s="40"/>
      <c r="L116" s="44"/>
      <c r="M116" s="220"/>
      <c r="N116" s="221"/>
      <c r="O116" s="84"/>
      <c r="P116" s="84"/>
      <c r="Q116" s="84"/>
      <c r="R116" s="84"/>
      <c r="S116" s="84"/>
      <c r="T116" s="85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T116" s="17" t="s">
        <v>131</v>
      </c>
      <c r="AU116" s="17" t="s">
        <v>80</v>
      </c>
    </row>
    <row r="117" s="2" customFormat="1" ht="16.5" customHeight="1">
      <c r="A117" s="38"/>
      <c r="B117" s="39"/>
      <c r="C117" s="244" t="s">
        <v>179</v>
      </c>
      <c r="D117" s="244" t="s">
        <v>280</v>
      </c>
      <c r="E117" s="245" t="s">
        <v>298</v>
      </c>
      <c r="F117" s="246" t="s">
        <v>299</v>
      </c>
      <c r="G117" s="247" t="s">
        <v>300</v>
      </c>
      <c r="H117" s="248">
        <v>0.062</v>
      </c>
      <c r="I117" s="249"/>
      <c r="J117" s="250">
        <f>ROUND(I117*H117,2)</f>
        <v>0</v>
      </c>
      <c r="K117" s="246" t="s">
        <v>128</v>
      </c>
      <c r="L117" s="251"/>
      <c r="M117" s="252" t="s">
        <v>19</v>
      </c>
      <c r="N117" s="253" t="s">
        <v>40</v>
      </c>
      <c r="O117" s="84"/>
      <c r="P117" s="213">
        <f>O117*H117</f>
        <v>0</v>
      </c>
      <c r="Q117" s="213">
        <v>0.001</v>
      </c>
      <c r="R117" s="213">
        <f>Q117*H117</f>
        <v>6.2000000000000003E-05</v>
      </c>
      <c r="S117" s="213">
        <v>0</v>
      </c>
      <c r="T117" s="214">
        <f>S117*H117</f>
        <v>0</v>
      </c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R117" s="215" t="s">
        <v>173</v>
      </c>
      <c r="AT117" s="215" t="s">
        <v>280</v>
      </c>
      <c r="AU117" s="215" t="s">
        <v>80</v>
      </c>
      <c r="AY117" s="17" t="s">
        <v>122</v>
      </c>
      <c r="BE117" s="216">
        <f>IF(N117="základní",J117,0)</f>
        <v>0</v>
      </c>
      <c r="BF117" s="216">
        <f>IF(N117="snížená",J117,0)</f>
        <v>0</v>
      </c>
      <c r="BG117" s="216">
        <f>IF(N117="zákl. přenesená",J117,0)</f>
        <v>0</v>
      </c>
      <c r="BH117" s="216">
        <f>IF(N117="sníž. přenesená",J117,0)</f>
        <v>0</v>
      </c>
      <c r="BI117" s="216">
        <f>IF(N117="nulová",J117,0)</f>
        <v>0</v>
      </c>
      <c r="BJ117" s="17" t="s">
        <v>77</v>
      </c>
      <c r="BK117" s="216">
        <f>ROUND(I117*H117,2)</f>
        <v>0</v>
      </c>
      <c r="BL117" s="17" t="s">
        <v>129</v>
      </c>
      <c r="BM117" s="215" t="s">
        <v>507</v>
      </c>
    </row>
    <row r="118" s="2" customFormat="1">
      <c r="A118" s="38"/>
      <c r="B118" s="39"/>
      <c r="C118" s="40"/>
      <c r="D118" s="217" t="s">
        <v>131</v>
      </c>
      <c r="E118" s="40"/>
      <c r="F118" s="218" t="s">
        <v>299</v>
      </c>
      <c r="G118" s="40"/>
      <c r="H118" s="40"/>
      <c r="I118" s="219"/>
      <c r="J118" s="40"/>
      <c r="K118" s="40"/>
      <c r="L118" s="44"/>
      <c r="M118" s="220"/>
      <c r="N118" s="221"/>
      <c r="O118" s="84"/>
      <c r="P118" s="84"/>
      <c r="Q118" s="84"/>
      <c r="R118" s="84"/>
      <c r="S118" s="84"/>
      <c r="T118" s="85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T118" s="17" t="s">
        <v>131</v>
      </c>
      <c r="AU118" s="17" t="s">
        <v>80</v>
      </c>
    </row>
    <row r="119" s="13" customFormat="1">
      <c r="A119" s="13"/>
      <c r="B119" s="222"/>
      <c r="C119" s="223"/>
      <c r="D119" s="217" t="s">
        <v>139</v>
      </c>
      <c r="E119" s="224" t="s">
        <v>19</v>
      </c>
      <c r="F119" s="225" t="s">
        <v>508</v>
      </c>
      <c r="G119" s="223"/>
      <c r="H119" s="226">
        <v>0.062</v>
      </c>
      <c r="I119" s="227"/>
      <c r="J119" s="223"/>
      <c r="K119" s="223"/>
      <c r="L119" s="228"/>
      <c r="M119" s="229"/>
      <c r="N119" s="230"/>
      <c r="O119" s="230"/>
      <c r="P119" s="230"/>
      <c r="Q119" s="230"/>
      <c r="R119" s="230"/>
      <c r="S119" s="230"/>
      <c r="T119" s="231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32" t="s">
        <v>139</v>
      </c>
      <c r="AU119" s="232" t="s">
        <v>80</v>
      </c>
      <c r="AV119" s="13" t="s">
        <v>80</v>
      </c>
      <c r="AW119" s="13" t="s">
        <v>31</v>
      </c>
      <c r="AX119" s="13" t="s">
        <v>77</v>
      </c>
      <c r="AY119" s="232" t="s">
        <v>122</v>
      </c>
    </row>
    <row r="120" s="2" customFormat="1">
      <c r="A120" s="38"/>
      <c r="B120" s="39"/>
      <c r="C120" s="204" t="s">
        <v>185</v>
      </c>
      <c r="D120" s="204" t="s">
        <v>124</v>
      </c>
      <c r="E120" s="205" t="s">
        <v>304</v>
      </c>
      <c r="F120" s="206" t="s">
        <v>305</v>
      </c>
      <c r="G120" s="207" t="s">
        <v>127</v>
      </c>
      <c r="H120" s="208">
        <v>33.100000000000001</v>
      </c>
      <c r="I120" s="209"/>
      <c r="J120" s="210">
        <f>ROUND(I120*H120,2)</f>
        <v>0</v>
      </c>
      <c r="K120" s="206" t="s">
        <v>128</v>
      </c>
      <c r="L120" s="44"/>
      <c r="M120" s="211" t="s">
        <v>19</v>
      </c>
      <c r="N120" s="212" t="s">
        <v>40</v>
      </c>
      <c r="O120" s="84"/>
      <c r="P120" s="213">
        <f>O120*H120</f>
        <v>0</v>
      </c>
      <c r="Q120" s="213">
        <v>0</v>
      </c>
      <c r="R120" s="213">
        <f>Q120*H120</f>
        <v>0</v>
      </c>
      <c r="S120" s="213">
        <v>0</v>
      </c>
      <c r="T120" s="214">
        <f>S120*H120</f>
        <v>0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R120" s="215" t="s">
        <v>129</v>
      </c>
      <c r="AT120" s="215" t="s">
        <v>124</v>
      </c>
      <c r="AU120" s="215" t="s">
        <v>80</v>
      </c>
      <c r="AY120" s="17" t="s">
        <v>122</v>
      </c>
      <c r="BE120" s="216">
        <f>IF(N120="základní",J120,0)</f>
        <v>0</v>
      </c>
      <c r="BF120" s="216">
        <f>IF(N120="snížená",J120,0)</f>
        <v>0</v>
      </c>
      <c r="BG120" s="216">
        <f>IF(N120="zákl. přenesená",J120,0)</f>
        <v>0</v>
      </c>
      <c r="BH120" s="216">
        <f>IF(N120="sníž. přenesená",J120,0)</f>
        <v>0</v>
      </c>
      <c r="BI120" s="216">
        <f>IF(N120="nulová",J120,0)</f>
        <v>0</v>
      </c>
      <c r="BJ120" s="17" t="s">
        <v>77</v>
      </c>
      <c r="BK120" s="216">
        <f>ROUND(I120*H120,2)</f>
        <v>0</v>
      </c>
      <c r="BL120" s="17" t="s">
        <v>129</v>
      </c>
      <c r="BM120" s="215" t="s">
        <v>509</v>
      </c>
    </row>
    <row r="121" s="2" customFormat="1">
      <c r="A121" s="38"/>
      <c r="B121" s="39"/>
      <c r="C121" s="40"/>
      <c r="D121" s="217" t="s">
        <v>131</v>
      </c>
      <c r="E121" s="40"/>
      <c r="F121" s="218" t="s">
        <v>307</v>
      </c>
      <c r="G121" s="40"/>
      <c r="H121" s="40"/>
      <c r="I121" s="219"/>
      <c r="J121" s="40"/>
      <c r="K121" s="40"/>
      <c r="L121" s="44"/>
      <c r="M121" s="220"/>
      <c r="N121" s="221"/>
      <c r="O121" s="84"/>
      <c r="P121" s="84"/>
      <c r="Q121" s="84"/>
      <c r="R121" s="84"/>
      <c r="S121" s="84"/>
      <c r="T121" s="85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T121" s="17" t="s">
        <v>131</v>
      </c>
      <c r="AU121" s="17" t="s">
        <v>80</v>
      </c>
    </row>
    <row r="122" s="13" customFormat="1">
      <c r="A122" s="13"/>
      <c r="B122" s="222"/>
      <c r="C122" s="223"/>
      <c r="D122" s="217" t="s">
        <v>139</v>
      </c>
      <c r="E122" s="224" t="s">
        <v>19</v>
      </c>
      <c r="F122" s="225" t="s">
        <v>510</v>
      </c>
      <c r="G122" s="223"/>
      <c r="H122" s="226">
        <v>33.100000000000001</v>
      </c>
      <c r="I122" s="227"/>
      <c r="J122" s="223"/>
      <c r="K122" s="223"/>
      <c r="L122" s="228"/>
      <c r="M122" s="229"/>
      <c r="N122" s="230"/>
      <c r="O122" s="230"/>
      <c r="P122" s="230"/>
      <c r="Q122" s="230"/>
      <c r="R122" s="230"/>
      <c r="S122" s="230"/>
      <c r="T122" s="231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32" t="s">
        <v>139</v>
      </c>
      <c r="AU122" s="232" t="s">
        <v>80</v>
      </c>
      <c r="AV122" s="13" t="s">
        <v>80</v>
      </c>
      <c r="AW122" s="13" t="s">
        <v>31</v>
      </c>
      <c r="AX122" s="13" t="s">
        <v>77</v>
      </c>
      <c r="AY122" s="232" t="s">
        <v>122</v>
      </c>
    </row>
    <row r="123" s="12" customFormat="1" ht="22.8" customHeight="1">
      <c r="A123" s="12"/>
      <c r="B123" s="188"/>
      <c r="C123" s="189"/>
      <c r="D123" s="190" t="s">
        <v>68</v>
      </c>
      <c r="E123" s="202" t="s">
        <v>153</v>
      </c>
      <c r="F123" s="202" t="s">
        <v>364</v>
      </c>
      <c r="G123" s="189"/>
      <c r="H123" s="189"/>
      <c r="I123" s="192"/>
      <c r="J123" s="203">
        <f>BK123</f>
        <v>0</v>
      </c>
      <c r="K123" s="189"/>
      <c r="L123" s="194"/>
      <c r="M123" s="195"/>
      <c r="N123" s="196"/>
      <c r="O123" s="196"/>
      <c r="P123" s="197">
        <f>SUM(P124:P147)</f>
        <v>0</v>
      </c>
      <c r="Q123" s="196"/>
      <c r="R123" s="197">
        <f>SUM(R124:R147)</f>
        <v>35.567979999999999</v>
      </c>
      <c r="S123" s="196"/>
      <c r="T123" s="198">
        <f>SUM(T124:T147)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199" t="s">
        <v>77</v>
      </c>
      <c r="AT123" s="200" t="s">
        <v>68</v>
      </c>
      <c r="AU123" s="200" t="s">
        <v>77</v>
      </c>
      <c r="AY123" s="199" t="s">
        <v>122</v>
      </c>
      <c r="BK123" s="201">
        <f>SUM(BK124:BK147)</f>
        <v>0</v>
      </c>
    </row>
    <row r="124" s="2" customFormat="1">
      <c r="A124" s="38"/>
      <c r="B124" s="39"/>
      <c r="C124" s="204" t="s">
        <v>192</v>
      </c>
      <c r="D124" s="204" t="s">
        <v>124</v>
      </c>
      <c r="E124" s="205" t="s">
        <v>366</v>
      </c>
      <c r="F124" s="206" t="s">
        <v>367</v>
      </c>
      <c r="G124" s="207" t="s">
        <v>127</v>
      </c>
      <c r="H124" s="208">
        <v>33.100000000000001</v>
      </c>
      <c r="I124" s="209"/>
      <c r="J124" s="210">
        <f>ROUND(I124*H124,2)</f>
        <v>0</v>
      </c>
      <c r="K124" s="206" t="s">
        <v>128</v>
      </c>
      <c r="L124" s="44"/>
      <c r="M124" s="211" t="s">
        <v>19</v>
      </c>
      <c r="N124" s="212" t="s">
        <v>40</v>
      </c>
      <c r="O124" s="84"/>
      <c r="P124" s="213">
        <f>O124*H124</f>
        <v>0</v>
      </c>
      <c r="Q124" s="213">
        <v>0</v>
      </c>
      <c r="R124" s="213">
        <f>Q124*H124</f>
        <v>0</v>
      </c>
      <c r="S124" s="213">
        <v>0</v>
      </c>
      <c r="T124" s="214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15" t="s">
        <v>129</v>
      </c>
      <c r="AT124" s="215" t="s">
        <v>124</v>
      </c>
      <c r="AU124" s="215" t="s">
        <v>80</v>
      </c>
      <c r="AY124" s="17" t="s">
        <v>122</v>
      </c>
      <c r="BE124" s="216">
        <f>IF(N124="základní",J124,0)</f>
        <v>0</v>
      </c>
      <c r="BF124" s="216">
        <f>IF(N124="snížená",J124,0)</f>
        <v>0</v>
      </c>
      <c r="BG124" s="216">
        <f>IF(N124="zákl. přenesená",J124,0)</f>
        <v>0</v>
      </c>
      <c r="BH124" s="216">
        <f>IF(N124="sníž. přenesená",J124,0)</f>
        <v>0</v>
      </c>
      <c r="BI124" s="216">
        <f>IF(N124="nulová",J124,0)</f>
        <v>0</v>
      </c>
      <c r="BJ124" s="17" t="s">
        <v>77</v>
      </c>
      <c r="BK124" s="216">
        <f>ROUND(I124*H124,2)</f>
        <v>0</v>
      </c>
      <c r="BL124" s="17" t="s">
        <v>129</v>
      </c>
      <c r="BM124" s="215" t="s">
        <v>511</v>
      </c>
    </row>
    <row r="125" s="2" customFormat="1">
      <c r="A125" s="38"/>
      <c r="B125" s="39"/>
      <c r="C125" s="40"/>
      <c r="D125" s="217" t="s">
        <v>131</v>
      </c>
      <c r="E125" s="40"/>
      <c r="F125" s="218" t="s">
        <v>369</v>
      </c>
      <c r="G125" s="40"/>
      <c r="H125" s="40"/>
      <c r="I125" s="219"/>
      <c r="J125" s="40"/>
      <c r="K125" s="40"/>
      <c r="L125" s="44"/>
      <c r="M125" s="220"/>
      <c r="N125" s="221"/>
      <c r="O125" s="84"/>
      <c r="P125" s="84"/>
      <c r="Q125" s="84"/>
      <c r="R125" s="84"/>
      <c r="S125" s="84"/>
      <c r="T125" s="85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T125" s="17" t="s">
        <v>131</v>
      </c>
      <c r="AU125" s="17" t="s">
        <v>80</v>
      </c>
    </row>
    <row r="126" s="13" customFormat="1">
      <c r="A126" s="13"/>
      <c r="B126" s="222"/>
      <c r="C126" s="223"/>
      <c r="D126" s="217" t="s">
        <v>139</v>
      </c>
      <c r="E126" s="224" t="s">
        <v>19</v>
      </c>
      <c r="F126" s="225" t="s">
        <v>510</v>
      </c>
      <c r="G126" s="223"/>
      <c r="H126" s="226">
        <v>33.100000000000001</v>
      </c>
      <c r="I126" s="227"/>
      <c r="J126" s="223"/>
      <c r="K126" s="223"/>
      <c r="L126" s="228"/>
      <c r="M126" s="229"/>
      <c r="N126" s="230"/>
      <c r="O126" s="230"/>
      <c r="P126" s="230"/>
      <c r="Q126" s="230"/>
      <c r="R126" s="230"/>
      <c r="S126" s="230"/>
      <c r="T126" s="231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32" t="s">
        <v>139</v>
      </c>
      <c r="AU126" s="232" t="s">
        <v>80</v>
      </c>
      <c r="AV126" s="13" t="s">
        <v>80</v>
      </c>
      <c r="AW126" s="13" t="s">
        <v>31</v>
      </c>
      <c r="AX126" s="13" t="s">
        <v>77</v>
      </c>
      <c r="AY126" s="232" t="s">
        <v>122</v>
      </c>
    </row>
    <row r="127" s="2" customFormat="1" ht="21.75" customHeight="1">
      <c r="A127" s="38"/>
      <c r="B127" s="39"/>
      <c r="C127" s="244" t="s">
        <v>198</v>
      </c>
      <c r="D127" s="244" t="s">
        <v>280</v>
      </c>
      <c r="E127" s="245" t="s">
        <v>372</v>
      </c>
      <c r="F127" s="246" t="s">
        <v>373</v>
      </c>
      <c r="G127" s="247" t="s">
        <v>257</v>
      </c>
      <c r="H127" s="248">
        <v>0.70199999999999996</v>
      </c>
      <c r="I127" s="249"/>
      <c r="J127" s="250">
        <f>ROUND(I127*H127,2)</f>
        <v>0</v>
      </c>
      <c r="K127" s="246" t="s">
        <v>128</v>
      </c>
      <c r="L127" s="251"/>
      <c r="M127" s="252" t="s">
        <v>19</v>
      </c>
      <c r="N127" s="253" t="s">
        <v>40</v>
      </c>
      <c r="O127" s="84"/>
      <c r="P127" s="213">
        <f>O127*H127</f>
        <v>0</v>
      </c>
      <c r="Q127" s="213">
        <v>1</v>
      </c>
      <c r="R127" s="213">
        <f>Q127*H127</f>
        <v>0.70199999999999996</v>
      </c>
      <c r="S127" s="213">
        <v>0</v>
      </c>
      <c r="T127" s="214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15" t="s">
        <v>173</v>
      </c>
      <c r="AT127" s="215" t="s">
        <v>280</v>
      </c>
      <c r="AU127" s="215" t="s">
        <v>80</v>
      </c>
      <c r="AY127" s="17" t="s">
        <v>122</v>
      </c>
      <c r="BE127" s="216">
        <f>IF(N127="základní",J127,0)</f>
        <v>0</v>
      </c>
      <c r="BF127" s="216">
        <f>IF(N127="snížená",J127,0)</f>
        <v>0</v>
      </c>
      <c r="BG127" s="216">
        <f>IF(N127="zákl. přenesená",J127,0)</f>
        <v>0</v>
      </c>
      <c r="BH127" s="216">
        <f>IF(N127="sníž. přenesená",J127,0)</f>
        <v>0</v>
      </c>
      <c r="BI127" s="216">
        <f>IF(N127="nulová",J127,0)</f>
        <v>0</v>
      </c>
      <c r="BJ127" s="17" t="s">
        <v>77</v>
      </c>
      <c r="BK127" s="216">
        <f>ROUND(I127*H127,2)</f>
        <v>0</v>
      </c>
      <c r="BL127" s="17" t="s">
        <v>129</v>
      </c>
      <c r="BM127" s="215" t="s">
        <v>512</v>
      </c>
    </row>
    <row r="128" s="2" customFormat="1">
      <c r="A128" s="38"/>
      <c r="B128" s="39"/>
      <c r="C128" s="40"/>
      <c r="D128" s="217" t="s">
        <v>131</v>
      </c>
      <c r="E128" s="40"/>
      <c r="F128" s="218" t="s">
        <v>373</v>
      </c>
      <c r="G128" s="40"/>
      <c r="H128" s="40"/>
      <c r="I128" s="219"/>
      <c r="J128" s="40"/>
      <c r="K128" s="40"/>
      <c r="L128" s="44"/>
      <c r="M128" s="220"/>
      <c r="N128" s="221"/>
      <c r="O128" s="84"/>
      <c r="P128" s="84"/>
      <c r="Q128" s="84"/>
      <c r="R128" s="84"/>
      <c r="S128" s="84"/>
      <c r="T128" s="85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7" t="s">
        <v>131</v>
      </c>
      <c r="AU128" s="17" t="s">
        <v>80</v>
      </c>
    </row>
    <row r="129" s="13" customFormat="1">
      <c r="A129" s="13"/>
      <c r="B129" s="222"/>
      <c r="C129" s="223"/>
      <c r="D129" s="217" t="s">
        <v>139</v>
      </c>
      <c r="E129" s="224" t="s">
        <v>19</v>
      </c>
      <c r="F129" s="225" t="s">
        <v>513</v>
      </c>
      <c r="G129" s="223"/>
      <c r="H129" s="226">
        <v>0.70199999999999996</v>
      </c>
      <c r="I129" s="227"/>
      <c r="J129" s="223"/>
      <c r="K129" s="223"/>
      <c r="L129" s="228"/>
      <c r="M129" s="229"/>
      <c r="N129" s="230"/>
      <c r="O129" s="230"/>
      <c r="P129" s="230"/>
      <c r="Q129" s="230"/>
      <c r="R129" s="230"/>
      <c r="S129" s="230"/>
      <c r="T129" s="231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32" t="s">
        <v>139</v>
      </c>
      <c r="AU129" s="232" t="s">
        <v>80</v>
      </c>
      <c r="AV129" s="13" t="s">
        <v>80</v>
      </c>
      <c r="AW129" s="13" t="s">
        <v>31</v>
      </c>
      <c r="AX129" s="13" t="s">
        <v>77</v>
      </c>
      <c r="AY129" s="232" t="s">
        <v>122</v>
      </c>
    </row>
    <row r="130" s="2" customFormat="1" ht="16.5" customHeight="1">
      <c r="A130" s="38"/>
      <c r="B130" s="39"/>
      <c r="C130" s="204" t="s">
        <v>205</v>
      </c>
      <c r="D130" s="204" t="s">
        <v>124</v>
      </c>
      <c r="E130" s="205" t="s">
        <v>377</v>
      </c>
      <c r="F130" s="206" t="s">
        <v>378</v>
      </c>
      <c r="G130" s="207" t="s">
        <v>127</v>
      </c>
      <c r="H130" s="208">
        <v>33.100000000000001</v>
      </c>
      <c r="I130" s="209"/>
      <c r="J130" s="210">
        <f>ROUND(I130*H130,2)</f>
        <v>0</v>
      </c>
      <c r="K130" s="206" t="s">
        <v>128</v>
      </c>
      <c r="L130" s="44"/>
      <c r="M130" s="211" t="s">
        <v>19</v>
      </c>
      <c r="N130" s="212" t="s">
        <v>40</v>
      </c>
      <c r="O130" s="84"/>
      <c r="P130" s="213">
        <f>O130*H130</f>
        <v>0</v>
      </c>
      <c r="Q130" s="213">
        <v>0.34499999999999997</v>
      </c>
      <c r="R130" s="213">
        <f>Q130*H130</f>
        <v>11.419499999999999</v>
      </c>
      <c r="S130" s="213">
        <v>0</v>
      </c>
      <c r="T130" s="214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15" t="s">
        <v>129</v>
      </c>
      <c r="AT130" s="215" t="s">
        <v>124</v>
      </c>
      <c r="AU130" s="215" t="s">
        <v>80</v>
      </c>
      <c r="AY130" s="17" t="s">
        <v>122</v>
      </c>
      <c r="BE130" s="216">
        <f>IF(N130="základní",J130,0)</f>
        <v>0</v>
      </c>
      <c r="BF130" s="216">
        <f>IF(N130="snížená",J130,0)</f>
        <v>0</v>
      </c>
      <c r="BG130" s="216">
        <f>IF(N130="zákl. přenesená",J130,0)</f>
        <v>0</v>
      </c>
      <c r="BH130" s="216">
        <f>IF(N130="sníž. přenesená",J130,0)</f>
        <v>0</v>
      </c>
      <c r="BI130" s="216">
        <f>IF(N130="nulová",J130,0)</f>
        <v>0</v>
      </c>
      <c r="BJ130" s="17" t="s">
        <v>77</v>
      </c>
      <c r="BK130" s="216">
        <f>ROUND(I130*H130,2)</f>
        <v>0</v>
      </c>
      <c r="BL130" s="17" t="s">
        <v>129</v>
      </c>
      <c r="BM130" s="215" t="s">
        <v>514</v>
      </c>
    </row>
    <row r="131" s="2" customFormat="1">
      <c r="A131" s="38"/>
      <c r="B131" s="39"/>
      <c r="C131" s="40"/>
      <c r="D131" s="217" t="s">
        <v>131</v>
      </c>
      <c r="E131" s="40"/>
      <c r="F131" s="218" t="s">
        <v>380</v>
      </c>
      <c r="G131" s="40"/>
      <c r="H131" s="40"/>
      <c r="I131" s="219"/>
      <c r="J131" s="40"/>
      <c r="K131" s="40"/>
      <c r="L131" s="44"/>
      <c r="M131" s="220"/>
      <c r="N131" s="221"/>
      <c r="O131" s="84"/>
      <c r="P131" s="84"/>
      <c r="Q131" s="84"/>
      <c r="R131" s="84"/>
      <c r="S131" s="84"/>
      <c r="T131" s="85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7" t="s">
        <v>131</v>
      </c>
      <c r="AU131" s="17" t="s">
        <v>80</v>
      </c>
    </row>
    <row r="132" s="13" customFormat="1">
      <c r="A132" s="13"/>
      <c r="B132" s="222"/>
      <c r="C132" s="223"/>
      <c r="D132" s="217" t="s">
        <v>139</v>
      </c>
      <c r="E132" s="224" t="s">
        <v>19</v>
      </c>
      <c r="F132" s="225" t="s">
        <v>510</v>
      </c>
      <c r="G132" s="223"/>
      <c r="H132" s="226">
        <v>33.100000000000001</v>
      </c>
      <c r="I132" s="227"/>
      <c r="J132" s="223"/>
      <c r="K132" s="223"/>
      <c r="L132" s="228"/>
      <c r="M132" s="229"/>
      <c r="N132" s="230"/>
      <c r="O132" s="230"/>
      <c r="P132" s="230"/>
      <c r="Q132" s="230"/>
      <c r="R132" s="230"/>
      <c r="S132" s="230"/>
      <c r="T132" s="231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32" t="s">
        <v>139</v>
      </c>
      <c r="AU132" s="232" t="s">
        <v>80</v>
      </c>
      <c r="AV132" s="13" t="s">
        <v>80</v>
      </c>
      <c r="AW132" s="13" t="s">
        <v>31</v>
      </c>
      <c r="AX132" s="13" t="s">
        <v>77</v>
      </c>
      <c r="AY132" s="232" t="s">
        <v>122</v>
      </c>
    </row>
    <row r="133" s="2" customFormat="1" ht="16.5" customHeight="1">
      <c r="A133" s="38"/>
      <c r="B133" s="39"/>
      <c r="C133" s="204" t="s">
        <v>210</v>
      </c>
      <c r="D133" s="204" t="s">
        <v>124</v>
      </c>
      <c r="E133" s="205" t="s">
        <v>382</v>
      </c>
      <c r="F133" s="206" t="s">
        <v>383</v>
      </c>
      <c r="G133" s="207" t="s">
        <v>127</v>
      </c>
      <c r="H133" s="208">
        <v>33.100000000000001</v>
      </c>
      <c r="I133" s="209"/>
      <c r="J133" s="210">
        <f>ROUND(I133*H133,2)</f>
        <v>0</v>
      </c>
      <c r="K133" s="206" t="s">
        <v>128</v>
      </c>
      <c r="L133" s="44"/>
      <c r="M133" s="211" t="s">
        <v>19</v>
      </c>
      <c r="N133" s="212" t="s">
        <v>40</v>
      </c>
      <c r="O133" s="84"/>
      <c r="P133" s="213">
        <f>O133*H133</f>
        <v>0</v>
      </c>
      <c r="Q133" s="213">
        <v>0.46000000000000002</v>
      </c>
      <c r="R133" s="213">
        <f>Q133*H133</f>
        <v>15.226000000000001</v>
      </c>
      <c r="S133" s="213">
        <v>0</v>
      </c>
      <c r="T133" s="214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15" t="s">
        <v>129</v>
      </c>
      <c r="AT133" s="215" t="s">
        <v>124</v>
      </c>
      <c r="AU133" s="215" t="s">
        <v>80</v>
      </c>
      <c r="AY133" s="17" t="s">
        <v>122</v>
      </c>
      <c r="BE133" s="216">
        <f>IF(N133="základní",J133,0)</f>
        <v>0</v>
      </c>
      <c r="BF133" s="216">
        <f>IF(N133="snížená",J133,0)</f>
        <v>0</v>
      </c>
      <c r="BG133" s="216">
        <f>IF(N133="zákl. přenesená",J133,0)</f>
        <v>0</v>
      </c>
      <c r="BH133" s="216">
        <f>IF(N133="sníž. přenesená",J133,0)</f>
        <v>0</v>
      </c>
      <c r="BI133" s="216">
        <f>IF(N133="nulová",J133,0)</f>
        <v>0</v>
      </c>
      <c r="BJ133" s="17" t="s">
        <v>77</v>
      </c>
      <c r="BK133" s="216">
        <f>ROUND(I133*H133,2)</f>
        <v>0</v>
      </c>
      <c r="BL133" s="17" t="s">
        <v>129</v>
      </c>
      <c r="BM133" s="215" t="s">
        <v>515</v>
      </c>
    </row>
    <row r="134" s="2" customFormat="1">
      <c r="A134" s="38"/>
      <c r="B134" s="39"/>
      <c r="C134" s="40"/>
      <c r="D134" s="217" t="s">
        <v>131</v>
      </c>
      <c r="E134" s="40"/>
      <c r="F134" s="218" t="s">
        <v>385</v>
      </c>
      <c r="G134" s="40"/>
      <c r="H134" s="40"/>
      <c r="I134" s="219"/>
      <c r="J134" s="40"/>
      <c r="K134" s="40"/>
      <c r="L134" s="44"/>
      <c r="M134" s="220"/>
      <c r="N134" s="221"/>
      <c r="O134" s="84"/>
      <c r="P134" s="84"/>
      <c r="Q134" s="84"/>
      <c r="R134" s="84"/>
      <c r="S134" s="84"/>
      <c r="T134" s="85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7" t="s">
        <v>131</v>
      </c>
      <c r="AU134" s="17" t="s">
        <v>80</v>
      </c>
    </row>
    <row r="135" s="13" customFormat="1">
      <c r="A135" s="13"/>
      <c r="B135" s="222"/>
      <c r="C135" s="223"/>
      <c r="D135" s="217" t="s">
        <v>139</v>
      </c>
      <c r="E135" s="224" t="s">
        <v>19</v>
      </c>
      <c r="F135" s="225" t="s">
        <v>510</v>
      </c>
      <c r="G135" s="223"/>
      <c r="H135" s="226">
        <v>33.100000000000001</v>
      </c>
      <c r="I135" s="227"/>
      <c r="J135" s="223"/>
      <c r="K135" s="223"/>
      <c r="L135" s="228"/>
      <c r="M135" s="229"/>
      <c r="N135" s="230"/>
      <c r="O135" s="230"/>
      <c r="P135" s="230"/>
      <c r="Q135" s="230"/>
      <c r="R135" s="230"/>
      <c r="S135" s="230"/>
      <c r="T135" s="231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32" t="s">
        <v>139</v>
      </c>
      <c r="AU135" s="232" t="s">
        <v>80</v>
      </c>
      <c r="AV135" s="13" t="s">
        <v>80</v>
      </c>
      <c r="AW135" s="13" t="s">
        <v>31</v>
      </c>
      <c r="AX135" s="13" t="s">
        <v>77</v>
      </c>
      <c r="AY135" s="232" t="s">
        <v>122</v>
      </c>
    </row>
    <row r="136" s="2" customFormat="1" ht="33" customHeight="1">
      <c r="A136" s="38"/>
      <c r="B136" s="39"/>
      <c r="C136" s="204" t="s">
        <v>8</v>
      </c>
      <c r="D136" s="204" t="s">
        <v>124</v>
      </c>
      <c r="E136" s="205" t="s">
        <v>387</v>
      </c>
      <c r="F136" s="206" t="s">
        <v>388</v>
      </c>
      <c r="G136" s="207" t="s">
        <v>127</v>
      </c>
      <c r="H136" s="208">
        <v>26.399999999999999</v>
      </c>
      <c r="I136" s="209"/>
      <c r="J136" s="210">
        <f>ROUND(I136*H136,2)</f>
        <v>0</v>
      </c>
      <c r="K136" s="206" t="s">
        <v>128</v>
      </c>
      <c r="L136" s="44"/>
      <c r="M136" s="211" t="s">
        <v>19</v>
      </c>
      <c r="N136" s="212" t="s">
        <v>40</v>
      </c>
      <c r="O136" s="84"/>
      <c r="P136" s="213">
        <f>O136*H136</f>
        <v>0</v>
      </c>
      <c r="Q136" s="213">
        <v>0.15826000000000001</v>
      </c>
      <c r="R136" s="213">
        <f>Q136*H136</f>
        <v>4.178064</v>
      </c>
      <c r="S136" s="213">
        <v>0</v>
      </c>
      <c r="T136" s="214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15" t="s">
        <v>129</v>
      </c>
      <c r="AT136" s="215" t="s">
        <v>124</v>
      </c>
      <c r="AU136" s="215" t="s">
        <v>80</v>
      </c>
      <c r="AY136" s="17" t="s">
        <v>122</v>
      </c>
      <c r="BE136" s="216">
        <f>IF(N136="základní",J136,0)</f>
        <v>0</v>
      </c>
      <c r="BF136" s="216">
        <f>IF(N136="snížená",J136,0)</f>
        <v>0</v>
      </c>
      <c r="BG136" s="216">
        <f>IF(N136="zákl. přenesená",J136,0)</f>
        <v>0</v>
      </c>
      <c r="BH136" s="216">
        <f>IF(N136="sníž. přenesená",J136,0)</f>
        <v>0</v>
      </c>
      <c r="BI136" s="216">
        <f>IF(N136="nulová",J136,0)</f>
        <v>0</v>
      </c>
      <c r="BJ136" s="17" t="s">
        <v>77</v>
      </c>
      <c r="BK136" s="216">
        <f>ROUND(I136*H136,2)</f>
        <v>0</v>
      </c>
      <c r="BL136" s="17" t="s">
        <v>129</v>
      </c>
      <c r="BM136" s="215" t="s">
        <v>516</v>
      </c>
    </row>
    <row r="137" s="2" customFormat="1">
      <c r="A137" s="38"/>
      <c r="B137" s="39"/>
      <c r="C137" s="40"/>
      <c r="D137" s="217" t="s">
        <v>131</v>
      </c>
      <c r="E137" s="40"/>
      <c r="F137" s="218" t="s">
        <v>390</v>
      </c>
      <c r="G137" s="40"/>
      <c r="H137" s="40"/>
      <c r="I137" s="219"/>
      <c r="J137" s="40"/>
      <c r="K137" s="40"/>
      <c r="L137" s="44"/>
      <c r="M137" s="220"/>
      <c r="N137" s="221"/>
      <c r="O137" s="84"/>
      <c r="P137" s="84"/>
      <c r="Q137" s="84"/>
      <c r="R137" s="84"/>
      <c r="S137" s="84"/>
      <c r="T137" s="85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T137" s="17" t="s">
        <v>131</v>
      </c>
      <c r="AU137" s="17" t="s">
        <v>80</v>
      </c>
    </row>
    <row r="138" s="13" customFormat="1">
      <c r="A138" s="13"/>
      <c r="B138" s="222"/>
      <c r="C138" s="223"/>
      <c r="D138" s="217" t="s">
        <v>139</v>
      </c>
      <c r="E138" s="224" t="s">
        <v>19</v>
      </c>
      <c r="F138" s="225" t="s">
        <v>517</v>
      </c>
      <c r="G138" s="223"/>
      <c r="H138" s="226">
        <v>26.399999999999999</v>
      </c>
      <c r="I138" s="227"/>
      <c r="J138" s="223"/>
      <c r="K138" s="223"/>
      <c r="L138" s="228"/>
      <c r="M138" s="229"/>
      <c r="N138" s="230"/>
      <c r="O138" s="230"/>
      <c r="P138" s="230"/>
      <c r="Q138" s="230"/>
      <c r="R138" s="230"/>
      <c r="S138" s="230"/>
      <c r="T138" s="231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32" t="s">
        <v>139</v>
      </c>
      <c r="AU138" s="232" t="s">
        <v>80</v>
      </c>
      <c r="AV138" s="13" t="s">
        <v>80</v>
      </c>
      <c r="AW138" s="13" t="s">
        <v>31</v>
      </c>
      <c r="AX138" s="13" t="s">
        <v>77</v>
      </c>
      <c r="AY138" s="232" t="s">
        <v>122</v>
      </c>
    </row>
    <row r="139" s="2" customFormat="1" ht="21.75" customHeight="1">
      <c r="A139" s="38"/>
      <c r="B139" s="39"/>
      <c r="C139" s="204" t="s">
        <v>219</v>
      </c>
      <c r="D139" s="204" t="s">
        <v>124</v>
      </c>
      <c r="E139" s="205" t="s">
        <v>393</v>
      </c>
      <c r="F139" s="206" t="s">
        <v>394</v>
      </c>
      <c r="G139" s="207" t="s">
        <v>127</v>
      </c>
      <c r="H139" s="208">
        <v>5.9500000000000002</v>
      </c>
      <c r="I139" s="209"/>
      <c r="J139" s="210">
        <f>ROUND(I139*H139,2)</f>
        <v>0</v>
      </c>
      <c r="K139" s="206" t="s">
        <v>128</v>
      </c>
      <c r="L139" s="44"/>
      <c r="M139" s="211" t="s">
        <v>19</v>
      </c>
      <c r="N139" s="212" t="s">
        <v>40</v>
      </c>
      <c r="O139" s="84"/>
      <c r="P139" s="213">
        <f>O139*H139</f>
        <v>0</v>
      </c>
      <c r="Q139" s="213">
        <v>0.216</v>
      </c>
      <c r="R139" s="213">
        <f>Q139*H139</f>
        <v>1.2852000000000001</v>
      </c>
      <c r="S139" s="213">
        <v>0</v>
      </c>
      <c r="T139" s="214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15" t="s">
        <v>129</v>
      </c>
      <c r="AT139" s="215" t="s">
        <v>124</v>
      </c>
      <c r="AU139" s="215" t="s">
        <v>80</v>
      </c>
      <c r="AY139" s="17" t="s">
        <v>122</v>
      </c>
      <c r="BE139" s="216">
        <f>IF(N139="základní",J139,0)</f>
        <v>0</v>
      </c>
      <c r="BF139" s="216">
        <f>IF(N139="snížená",J139,0)</f>
        <v>0</v>
      </c>
      <c r="BG139" s="216">
        <f>IF(N139="zákl. přenesená",J139,0)</f>
        <v>0</v>
      </c>
      <c r="BH139" s="216">
        <f>IF(N139="sníž. přenesená",J139,0)</f>
        <v>0</v>
      </c>
      <c r="BI139" s="216">
        <f>IF(N139="nulová",J139,0)</f>
        <v>0</v>
      </c>
      <c r="BJ139" s="17" t="s">
        <v>77</v>
      </c>
      <c r="BK139" s="216">
        <f>ROUND(I139*H139,2)</f>
        <v>0</v>
      </c>
      <c r="BL139" s="17" t="s">
        <v>129</v>
      </c>
      <c r="BM139" s="215" t="s">
        <v>518</v>
      </c>
    </row>
    <row r="140" s="2" customFormat="1">
      <c r="A140" s="38"/>
      <c r="B140" s="39"/>
      <c r="C140" s="40"/>
      <c r="D140" s="217" t="s">
        <v>131</v>
      </c>
      <c r="E140" s="40"/>
      <c r="F140" s="218" t="s">
        <v>396</v>
      </c>
      <c r="G140" s="40"/>
      <c r="H140" s="40"/>
      <c r="I140" s="219"/>
      <c r="J140" s="40"/>
      <c r="K140" s="40"/>
      <c r="L140" s="44"/>
      <c r="M140" s="220"/>
      <c r="N140" s="221"/>
      <c r="O140" s="84"/>
      <c r="P140" s="84"/>
      <c r="Q140" s="84"/>
      <c r="R140" s="84"/>
      <c r="S140" s="84"/>
      <c r="T140" s="85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T140" s="17" t="s">
        <v>131</v>
      </c>
      <c r="AU140" s="17" t="s">
        <v>80</v>
      </c>
    </row>
    <row r="141" s="13" customFormat="1">
      <c r="A141" s="13"/>
      <c r="B141" s="222"/>
      <c r="C141" s="223"/>
      <c r="D141" s="217" t="s">
        <v>139</v>
      </c>
      <c r="E141" s="224" t="s">
        <v>19</v>
      </c>
      <c r="F141" s="225" t="s">
        <v>519</v>
      </c>
      <c r="G141" s="223"/>
      <c r="H141" s="226">
        <v>5.9500000000000002</v>
      </c>
      <c r="I141" s="227"/>
      <c r="J141" s="223"/>
      <c r="K141" s="223"/>
      <c r="L141" s="228"/>
      <c r="M141" s="229"/>
      <c r="N141" s="230"/>
      <c r="O141" s="230"/>
      <c r="P141" s="230"/>
      <c r="Q141" s="230"/>
      <c r="R141" s="230"/>
      <c r="S141" s="230"/>
      <c r="T141" s="231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32" t="s">
        <v>139</v>
      </c>
      <c r="AU141" s="232" t="s">
        <v>80</v>
      </c>
      <c r="AV141" s="13" t="s">
        <v>80</v>
      </c>
      <c r="AW141" s="13" t="s">
        <v>31</v>
      </c>
      <c r="AX141" s="13" t="s">
        <v>77</v>
      </c>
      <c r="AY141" s="232" t="s">
        <v>122</v>
      </c>
    </row>
    <row r="142" s="2" customFormat="1" ht="21.75" customHeight="1">
      <c r="A142" s="38"/>
      <c r="B142" s="39"/>
      <c r="C142" s="204" t="s">
        <v>225</v>
      </c>
      <c r="D142" s="204" t="s">
        <v>124</v>
      </c>
      <c r="E142" s="205" t="s">
        <v>399</v>
      </c>
      <c r="F142" s="206" t="s">
        <v>400</v>
      </c>
      <c r="G142" s="207" t="s">
        <v>127</v>
      </c>
      <c r="H142" s="208">
        <v>26.399999999999999</v>
      </c>
      <c r="I142" s="209"/>
      <c r="J142" s="210">
        <f>ROUND(I142*H142,2)</f>
        <v>0</v>
      </c>
      <c r="K142" s="206" t="s">
        <v>128</v>
      </c>
      <c r="L142" s="44"/>
      <c r="M142" s="211" t="s">
        <v>19</v>
      </c>
      <c r="N142" s="212" t="s">
        <v>40</v>
      </c>
      <c r="O142" s="84"/>
      <c r="P142" s="213">
        <f>O142*H142</f>
        <v>0</v>
      </c>
      <c r="Q142" s="213">
        <v>0.00071000000000000002</v>
      </c>
      <c r="R142" s="213">
        <f>Q142*H142</f>
        <v>0.018744</v>
      </c>
      <c r="S142" s="213">
        <v>0</v>
      </c>
      <c r="T142" s="214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15" t="s">
        <v>129</v>
      </c>
      <c r="AT142" s="215" t="s">
        <v>124</v>
      </c>
      <c r="AU142" s="215" t="s">
        <v>80</v>
      </c>
      <c r="AY142" s="17" t="s">
        <v>122</v>
      </c>
      <c r="BE142" s="216">
        <f>IF(N142="základní",J142,0)</f>
        <v>0</v>
      </c>
      <c r="BF142" s="216">
        <f>IF(N142="snížená",J142,0)</f>
        <v>0</v>
      </c>
      <c r="BG142" s="216">
        <f>IF(N142="zákl. přenesená",J142,0)</f>
        <v>0</v>
      </c>
      <c r="BH142" s="216">
        <f>IF(N142="sníž. přenesená",J142,0)</f>
        <v>0</v>
      </c>
      <c r="BI142" s="216">
        <f>IF(N142="nulová",J142,0)</f>
        <v>0</v>
      </c>
      <c r="BJ142" s="17" t="s">
        <v>77</v>
      </c>
      <c r="BK142" s="216">
        <f>ROUND(I142*H142,2)</f>
        <v>0</v>
      </c>
      <c r="BL142" s="17" t="s">
        <v>129</v>
      </c>
      <c r="BM142" s="215" t="s">
        <v>520</v>
      </c>
    </row>
    <row r="143" s="2" customFormat="1">
      <c r="A143" s="38"/>
      <c r="B143" s="39"/>
      <c r="C143" s="40"/>
      <c r="D143" s="217" t="s">
        <v>131</v>
      </c>
      <c r="E143" s="40"/>
      <c r="F143" s="218" t="s">
        <v>402</v>
      </c>
      <c r="G143" s="40"/>
      <c r="H143" s="40"/>
      <c r="I143" s="219"/>
      <c r="J143" s="40"/>
      <c r="K143" s="40"/>
      <c r="L143" s="44"/>
      <c r="M143" s="220"/>
      <c r="N143" s="221"/>
      <c r="O143" s="84"/>
      <c r="P143" s="84"/>
      <c r="Q143" s="84"/>
      <c r="R143" s="84"/>
      <c r="S143" s="84"/>
      <c r="T143" s="85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T143" s="17" t="s">
        <v>131</v>
      </c>
      <c r="AU143" s="17" t="s">
        <v>80</v>
      </c>
    </row>
    <row r="144" s="13" customFormat="1">
      <c r="A144" s="13"/>
      <c r="B144" s="222"/>
      <c r="C144" s="223"/>
      <c r="D144" s="217" t="s">
        <v>139</v>
      </c>
      <c r="E144" s="224" t="s">
        <v>19</v>
      </c>
      <c r="F144" s="225" t="s">
        <v>517</v>
      </c>
      <c r="G144" s="223"/>
      <c r="H144" s="226">
        <v>26.399999999999999</v>
      </c>
      <c r="I144" s="227"/>
      <c r="J144" s="223"/>
      <c r="K144" s="223"/>
      <c r="L144" s="228"/>
      <c r="M144" s="229"/>
      <c r="N144" s="230"/>
      <c r="O144" s="230"/>
      <c r="P144" s="230"/>
      <c r="Q144" s="230"/>
      <c r="R144" s="230"/>
      <c r="S144" s="230"/>
      <c r="T144" s="231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32" t="s">
        <v>139</v>
      </c>
      <c r="AU144" s="232" t="s">
        <v>80</v>
      </c>
      <c r="AV144" s="13" t="s">
        <v>80</v>
      </c>
      <c r="AW144" s="13" t="s">
        <v>31</v>
      </c>
      <c r="AX144" s="13" t="s">
        <v>77</v>
      </c>
      <c r="AY144" s="232" t="s">
        <v>122</v>
      </c>
    </row>
    <row r="145" s="2" customFormat="1" ht="33" customHeight="1">
      <c r="A145" s="38"/>
      <c r="B145" s="39"/>
      <c r="C145" s="204" t="s">
        <v>231</v>
      </c>
      <c r="D145" s="204" t="s">
        <v>124</v>
      </c>
      <c r="E145" s="205" t="s">
        <v>405</v>
      </c>
      <c r="F145" s="206" t="s">
        <v>406</v>
      </c>
      <c r="G145" s="207" t="s">
        <v>127</v>
      </c>
      <c r="H145" s="208">
        <v>26.399999999999999</v>
      </c>
      <c r="I145" s="209"/>
      <c r="J145" s="210">
        <f>ROUND(I145*H145,2)</f>
        <v>0</v>
      </c>
      <c r="K145" s="206" t="s">
        <v>128</v>
      </c>
      <c r="L145" s="44"/>
      <c r="M145" s="211" t="s">
        <v>19</v>
      </c>
      <c r="N145" s="212" t="s">
        <v>40</v>
      </c>
      <c r="O145" s="84"/>
      <c r="P145" s="213">
        <f>O145*H145</f>
        <v>0</v>
      </c>
      <c r="Q145" s="213">
        <v>0.10373</v>
      </c>
      <c r="R145" s="213">
        <f>Q145*H145</f>
        <v>2.7384719999999998</v>
      </c>
      <c r="S145" s="213">
        <v>0</v>
      </c>
      <c r="T145" s="214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15" t="s">
        <v>129</v>
      </c>
      <c r="AT145" s="215" t="s">
        <v>124</v>
      </c>
      <c r="AU145" s="215" t="s">
        <v>80</v>
      </c>
      <c r="AY145" s="17" t="s">
        <v>122</v>
      </c>
      <c r="BE145" s="216">
        <f>IF(N145="základní",J145,0)</f>
        <v>0</v>
      </c>
      <c r="BF145" s="216">
        <f>IF(N145="snížená",J145,0)</f>
        <v>0</v>
      </c>
      <c r="BG145" s="216">
        <f>IF(N145="zákl. přenesená",J145,0)</f>
        <v>0</v>
      </c>
      <c r="BH145" s="216">
        <f>IF(N145="sníž. přenesená",J145,0)</f>
        <v>0</v>
      </c>
      <c r="BI145" s="216">
        <f>IF(N145="nulová",J145,0)</f>
        <v>0</v>
      </c>
      <c r="BJ145" s="17" t="s">
        <v>77</v>
      </c>
      <c r="BK145" s="216">
        <f>ROUND(I145*H145,2)</f>
        <v>0</v>
      </c>
      <c r="BL145" s="17" t="s">
        <v>129</v>
      </c>
      <c r="BM145" s="215" t="s">
        <v>521</v>
      </c>
    </row>
    <row r="146" s="2" customFormat="1">
      <c r="A146" s="38"/>
      <c r="B146" s="39"/>
      <c r="C146" s="40"/>
      <c r="D146" s="217" t="s">
        <v>131</v>
      </c>
      <c r="E146" s="40"/>
      <c r="F146" s="218" t="s">
        <v>408</v>
      </c>
      <c r="G146" s="40"/>
      <c r="H146" s="40"/>
      <c r="I146" s="219"/>
      <c r="J146" s="40"/>
      <c r="K146" s="40"/>
      <c r="L146" s="44"/>
      <c r="M146" s="220"/>
      <c r="N146" s="221"/>
      <c r="O146" s="84"/>
      <c r="P146" s="84"/>
      <c r="Q146" s="84"/>
      <c r="R146" s="84"/>
      <c r="S146" s="84"/>
      <c r="T146" s="85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T146" s="17" t="s">
        <v>131</v>
      </c>
      <c r="AU146" s="17" t="s">
        <v>80</v>
      </c>
    </row>
    <row r="147" s="13" customFormat="1">
      <c r="A147" s="13"/>
      <c r="B147" s="222"/>
      <c r="C147" s="223"/>
      <c r="D147" s="217" t="s">
        <v>139</v>
      </c>
      <c r="E147" s="224" t="s">
        <v>19</v>
      </c>
      <c r="F147" s="225" t="s">
        <v>517</v>
      </c>
      <c r="G147" s="223"/>
      <c r="H147" s="226">
        <v>26.399999999999999</v>
      </c>
      <c r="I147" s="227"/>
      <c r="J147" s="223"/>
      <c r="K147" s="223"/>
      <c r="L147" s="228"/>
      <c r="M147" s="229"/>
      <c r="N147" s="230"/>
      <c r="O147" s="230"/>
      <c r="P147" s="230"/>
      <c r="Q147" s="230"/>
      <c r="R147" s="230"/>
      <c r="S147" s="230"/>
      <c r="T147" s="231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32" t="s">
        <v>139</v>
      </c>
      <c r="AU147" s="232" t="s">
        <v>80</v>
      </c>
      <c r="AV147" s="13" t="s">
        <v>80</v>
      </c>
      <c r="AW147" s="13" t="s">
        <v>31</v>
      </c>
      <c r="AX147" s="13" t="s">
        <v>77</v>
      </c>
      <c r="AY147" s="232" t="s">
        <v>122</v>
      </c>
    </row>
    <row r="148" s="12" customFormat="1" ht="22.8" customHeight="1">
      <c r="A148" s="12"/>
      <c r="B148" s="188"/>
      <c r="C148" s="189"/>
      <c r="D148" s="190" t="s">
        <v>68</v>
      </c>
      <c r="E148" s="202" t="s">
        <v>173</v>
      </c>
      <c r="F148" s="202" t="s">
        <v>415</v>
      </c>
      <c r="G148" s="189"/>
      <c r="H148" s="189"/>
      <c r="I148" s="192"/>
      <c r="J148" s="203">
        <f>BK148</f>
        <v>0</v>
      </c>
      <c r="K148" s="189"/>
      <c r="L148" s="194"/>
      <c r="M148" s="195"/>
      <c r="N148" s="196"/>
      <c r="O148" s="196"/>
      <c r="P148" s="197">
        <f>SUM(P149:P155)</f>
        <v>0</v>
      </c>
      <c r="Q148" s="196"/>
      <c r="R148" s="197">
        <f>SUM(R149:R155)</f>
        <v>0.50519999999999998</v>
      </c>
      <c r="S148" s="196"/>
      <c r="T148" s="198">
        <f>SUM(T149:T155)</f>
        <v>0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199" t="s">
        <v>77</v>
      </c>
      <c r="AT148" s="200" t="s">
        <v>68</v>
      </c>
      <c r="AU148" s="200" t="s">
        <v>77</v>
      </c>
      <c r="AY148" s="199" t="s">
        <v>122</v>
      </c>
      <c r="BK148" s="201">
        <f>SUM(BK149:BK155)</f>
        <v>0</v>
      </c>
    </row>
    <row r="149" s="2" customFormat="1">
      <c r="A149" s="38"/>
      <c r="B149" s="39"/>
      <c r="C149" s="204" t="s">
        <v>237</v>
      </c>
      <c r="D149" s="204" t="s">
        <v>124</v>
      </c>
      <c r="E149" s="205" t="s">
        <v>522</v>
      </c>
      <c r="F149" s="206" t="s">
        <v>523</v>
      </c>
      <c r="G149" s="207" t="s">
        <v>146</v>
      </c>
      <c r="H149" s="208">
        <v>2</v>
      </c>
      <c r="I149" s="209"/>
      <c r="J149" s="210">
        <f>ROUND(I149*H149,2)</f>
        <v>0</v>
      </c>
      <c r="K149" s="206" t="s">
        <v>128</v>
      </c>
      <c r="L149" s="44"/>
      <c r="M149" s="211" t="s">
        <v>19</v>
      </c>
      <c r="N149" s="212" t="s">
        <v>40</v>
      </c>
      <c r="O149" s="84"/>
      <c r="P149" s="213">
        <f>O149*H149</f>
        <v>0</v>
      </c>
      <c r="Q149" s="213">
        <v>0.1326</v>
      </c>
      <c r="R149" s="213">
        <f>Q149*H149</f>
        <v>0.26519999999999999</v>
      </c>
      <c r="S149" s="213">
        <v>0</v>
      </c>
      <c r="T149" s="214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15" t="s">
        <v>129</v>
      </c>
      <c r="AT149" s="215" t="s">
        <v>124</v>
      </c>
      <c r="AU149" s="215" t="s">
        <v>80</v>
      </c>
      <c r="AY149" s="17" t="s">
        <v>122</v>
      </c>
      <c r="BE149" s="216">
        <f>IF(N149="základní",J149,0)</f>
        <v>0</v>
      </c>
      <c r="BF149" s="216">
        <f>IF(N149="snížená",J149,0)</f>
        <v>0</v>
      </c>
      <c r="BG149" s="216">
        <f>IF(N149="zákl. přenesená",J149,0)</f>
        <v>0</v>
      </c>
      <c r="BH149" s="216">
        <f>IF(N149="sníž. přenesená",J149,0)</f>
        <v>0</v>
      </c>
      <c r="BI149" s="216">
        <f>IF(N149="nulová",J149,0)</f>
        <v>0</v>
      </c>
      <c r="BJ149" s="17" t="s">
        <v>77</v>
      </c>
      <c r="BK149" s="216">
        <f>ROUND(I149*H149,2)</f>
        <v>0</v>
      </c>
      <c r="BL149" s="17" t="s">
        <v>129</v>
      </c>
      <c r="BM149" s="215" t="s">
        <v>524</v>
      </c>
    </row>
    <row r="150" s="2" customFormat="1">
      <c r="A150" s="38"/>
      <c r="B150" s="39"/>
      <c r="C150" s="40"/>
      <c r="D150" s="217" t="s">
        <v>131</v>
      </c>
      <c r="E150" s="40"/>
      <c r="F150" s="218" t="s">
        <v>525</v>
      </c>
      <c r="G150" s="40"/>
      <c r="H150" s="40"/>
      <c r="I150" s="219"/>
      <c r="J150" s="40"/>
      <c r="K150" s="40"/>
      <c r="L150" s="44"/>
      <c r="M150" s="220"/>
      <c r="N150" s="221"/>
      <c r="O150" s="84"/>
      <c r="P150" s="84"/>
      <c r="Q150" s="84"/>
      <c r="R150" s="84"/>
      <c r="S150" s="84"/>
      <c r="T150" s="85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T150" s="17" t="s">
        <v>131</v>
      </c>
      <c r="AU150" s="17" t="s">
        <v>80</v>
      </c>
    </row>
    <row r="151" s="13" customFormat="1">
      <c r="A151" s="13"/>
      <c r="B151" s="222"/>
      <c r="C151" s="223"/>
      <c r="D151" s="217" t="s">
        <v>139</v>
      </c>
      <c r="E151" s="224" t="s">
        <v>19</v>
      </c>
      <c r="F151" s="225" t="s">
        <v>526</v>
      </c>
      <c r="G151" s="223"/>
      <c r="H151" s="226">
        <v>1</v>
      </c>
      <c r="I151" s="227"/>
      <c r="J151" s="223"/>
      <c r="K151" s="223"/>
      <c r="L151" s="228"/>
      <c r="M151" s="229"/>
      <c r="N151" s="230"/>
      <c r="O151" s="230"/>
      <c r="P151" s="230"/>
      <c r="Q151" s="230"/>
      <c r="R151" s="230"/>
      <c r="S151" s="230"/>
      <c r="T151" s="231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32" t="s">
        <v>139</v>
      </c>
      <c r="AU151" s="232" t="s">
        <v>80</v>
      </c>
      <c r="AV151" s="13" t="s">
        <v>80</v>
      </c>
      <c r="AW151" s="13" t="s">
        <v>31</v>
      </c>
      <c r="AX151" s="13" t="s">
        <v>69</v>
      </c>
      <c r="AY151" s="232" t="s">
        <v>122</v>
      </c>
    </row>
    <row r="152" s="13" customFormat="1">
      <c r="A152" s="13"/>
      <c r="B152" s="222"/>
      <c r="C152" s="223"/>
      <c r="D152" s="217" t="s">
        <v>139</v>
      </c>
      <c r="E152" s="224" t="s">
        <v>19</v>
      </c>
      <c r="F152" s="225" t="s">
        <v>527</v>
      </c>
      <c r="G152" s="223"/>
      <c r="H152" s="226">
        <v>1</v>
      </c>
      <c r="I152" s="227"/>
      <c r="J152" s="223"/>
      <c r="K152" s="223"/>
      <c r="L152" s="228"/>
      <c r="M152" s="229"/>
      <c r="N152" s="230"/>
      <c r="O152" s="230"/>
      <c r="P152" s="230"/>
      <c r="Q152" s="230"/>
      <c r="R152" s="230"/>
      <c r="S152" s="230"/>
      <c r="T152" s="231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32" t="s">
        <v>139</v>
      </c>
      <c r="AU152" s="232" t="s">
        <v>80</v>
      </c>
      <c r="AV152" s="13" t="s">
        <v>80</v>
      </c>
      <c r="AW152" s="13" t="s">
        <v>31</v>
      </c>
      <c r="AX152" s="13" t="s">
        <v>69</v>
      </c>
      <c r="AY152" s="232" t="s">
        <v>122</v>
      </c>
    </row>
    <row r="153" s="14" customFormat="1">
      <c r="A153" s="14"/>
      <c r="B153" s="233"/>
      <c r="C153" s="234"/>
      <c r="D153" s="217" t="s">
        <v>139</v>
      </c>
      <c r="E153" s="235" t="s">
        <v>19</v>
      </c>
      <c r="F153" s="236" t="s">
        <v>142</v>
      </c>
      <c r="G153" s="234"/>
      <c r="H153" s="237">
        <v>2</v>
      </c>
      <c r="I153" s="238"/>
      <c r="J153" s="234"/>
      <c r="K153" s="234"/>
      <c r="L153" s="239"/>
      <c r="M153" s="240"/>
      <c r="N153" s="241"/>
      <c r="O153" s="241"/>
      <c r="P153" s="241"/>
      <c r="Q153" s="241"/>
      <c r="R153" s="241"/>
      <c r="S153" s="241"/>
      <c r="T153" s="242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43" t="s">
        <v>139</v>
      </c>
      <c r="AU153" s="243" t="s">
        <v>80</v>
      </c>
      <c r="AV153" s="14" t="s">
        <v>129</v>
      </c>
      <c r="AW153" s="14" t="s">
        <v>4</v>
      </c>
      <c r="AX153" s="14" t="s">
        <v>77</v>
      </c>
      <c r="AY153" s="243" t="s">
        <v>122</v>
      </c>
    </row>
    <row r="154" s="2" customFormat="1" ht="16.5" customHeight="1">
      <c r="A154" s="38"/>
      <c r="B154" s="39"/>
      <c r="C154" s="244" t="s">
        <v>243</v>
      </c>
      <c r="D154" s="244" t="s">
        <v>280</v>
      </c>
      <c r="E154" s="245" t="s">
        <v>528</v>
      </c>
      <c r="F154" s="246" t="s">
        <v>529</v>
      </c>
      <c r="G154" s="247" t="s">
        <v>530</v>
      </c>
      <c r="H154" s="248">
        <v>2</v>
      </c>
      <c r="I154" s="249"/>
      <c r="J154" s="250">
        <f>ROUND(I154*H154,2)</f>
        <v>0</v>
      </c>
      <c r="K154" s="246" t="s">
        <v>19</v>
      </c>
      <c r="L154" s="251"/>
      <c r="M154" s="252" t="s">
        <v>19</v>
      </c>
      <c r="N154" s="253" t="s">
        <v>40</v>
      </c>
      <c r="O154" s="84"/>
      <c r="P154" s="213">
        <f>O154*H154</f>
        <v>0</v>
      </c>
      <c r="Q154" s="213">
        <v>0.12</v>
      </c>
      <c r="R154" s="213">
        <f>Q154*H154</f>
        <v>0.23999999999999999</v>
      </c>
      <c r="S154" s="213">
        <v>0</v>
      </c>
      <c r="T154" s="214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15" t="s">
        <v>173</v>
      </c>
      <c r="AT154" s="215" t="s">
        <v>280</v>
      </c>
      <c r="AU154" s="215" t="s">
        <v>80</v>
      </c>
      <c r="AY154" s="17" t="s">
        <v>122</v>
      </c>
      <c r="BE154" s="216">
        <f>IF(N154="základní",J154,0)</f>
        <v>0</v>
      </c>
      <c r="BF154" s="216">
        <f>IF(N154="snížená",J154,0)</f>
        <v>0</v>
      </c>
      <c r="BG154" s="216">
        <f>IF(N154="zákl. přenesená",J154,0)</f>
        <v>0</v>
      </c>
      <c r="BH154" s="216">
        <f>IF(N154="sníž. přenesená",J154,0)</f>
        <v>0</v>
      </c>
      <c r="BI154" s="216">
        <f>IF(N154="nulová",J154,0)</f>
        <v>0</v>
      </c>
      <c r="BJ154" s="17" t="s">
        <v>77</v>
      </c>
      <c r="BK154" s="216">
        <f>ROUND(I154*H154,2)</f>
        <v>0</v>
      </c>
      <c r="BL154" s="17" t="s">
        <v>129</v>
      </c>
      <c r="BM154" s="215" t="s">
        <v>531</v>
      </c>
    </row>
    <row r="155" s="2" customFormat="1">
      <c r="A155" s="38"/>
      <c r="B155" s="39"/>
      <c r="C155" s="40"/>
      <c r="D155" s="217" t="s">
        <v>131</v>
      </c>
      <c r="E155" s="40"/>
      <c r="F155" s="218" t="s">
        <v>529</v>
      </c>
      <c r="G155" s="40"/>
      <c r="H155" s="40"/>
      <c r="I155" s="219"/>
      <c r="J155" s="40"/>
      <c r="K155" s="40"/>
      <c r="L155" s="44"/>
      <c r="M155" s="220"/>
      <c r="N155" s="221"/>
      <c r="O155" s="84"/>
      <c r="P155" s="84"/>
      <c r="Q155" s="84"/>
      <c r="R155" s="84"/>
      <c r="S155" s="84"/>
      <c r="T155" s="85"/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T155" s="17" t="s">
        <v>131</v>
      </c>
      <c r="AU155" s="17" t="s">
        <v>80</v>
      </c>
    </row>
    <row r="156" s="12" customFormat="1" ht="22.8" customHeight="1">
      <c r="A156" s="12"/>
      <c r="B156" s="188"/>
      <c r="C156" s="189"/>
      <c r="D156" s="190" t="s">
        <v>68</v>
      </c>
      <c r="E156" s="202" t="s">
        <v>179</v>
      </c>
      <c r="F156" s="202" t="s">
        <v>456</v>
      </c>
      <c r="G156" s="189"/>
      <c r="H156" s="189"/>
      <c r="I156" s="192"/>
      <c r="J156" s="203">
        <f>BK156</f>
        <v>0</v>
      </c>
      <c r="K156" s="189"/>
      <c r="L156" s="194"/>
      <c r="M156" s="195"/>
      <c r="N156" s="196"/>
      <c r="O156" s="196"/>
      <c r="P156" s="197">
        <f>SUM(P157:P159)</f>
        <v>0</v>
      </c>
      <c r="Q156" s="196"/>
      <c r="R156" s="197">
        <f>SUM(R157:R159)</f>
        <v>0.022838999999999998</v>
      </c>
      <c r="S156" s="196"/>
      <c r="T156" s="198">
        <f>SUM(T157:T159)</f>
        <v>0</v>
      </c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R156" s="199" t="s">
        <v>77</v>
      </c>
      <c r="AT156" s="200" t="s">
        <v>68</v>
      </c>
      <c r="AU156" s="200" t="s">
        <v>77</v>
      </c>
      <c r="AY156" s="199" t="s">
        <v>122</v>
      </c>
      <c r="BK156" s="201">
        <f>SUM(BK157:BK159)</f>
        <v>0</v>
      </c>
    </row>
    <row r="157" s="2" customFormat="1">
      <c r="A157" s="38"/>
      <c r="B157" s="39"/>
      <c r="C157" s="204" t="s">
        <v>7</v>
      </c>
      <c r="D157" s="204" t="s">
        <v>124</v>
      </c>
      <c r="E157" s="205" t="s">
        <v>458</v>
      </c>
      <c r="F157" s="206" t="s">
        <v>459</v>
      </c>
      <c r="G157" s="207" t="s">
        <v>127</v>
      </c>
      <c r="H157" s="208">
        <v>33.100000000000001</v>
      </c>
      <c r="I157" s="209"/>
      <c r="J157" s="210">
        <f>ROUND(I157*H157,2)</f>
        <v>0</v>
      </c>
      <c r="K157" s="206" t="s">
        <v>128</v>
      </c>
      <c r="L157" s="44"/>
      <c r="M157" s="211" t="s">
        <v>19</v>
      </c>
      <c r="N157" s="212" t="s">
        <v>40</v>
      </c>
      <c r="O157" s="84"/>
      <c r="P157" s="213">
        <f>O157*H157</f>
        <v>0</v>
      </c>
      <c r="Q157" s="213">
        <v>0.00068999999999999997</v>
      </c>
      <c r="R157" s="213">
        <f>Q157*H157</f>
        <v>0.022838999999999998</v>
      </c>
      <c r="S157" s="213">
        <v>0</v>
      </c>
      <c r="T157" s="214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15" t="s">
        <v>129</v>
      </c>
      <c r="AT157" s="215" t="s">
        <v>124</v>
      </c>
      <c r="AU157" s="215" t="s">
        <v>80</v>
      </c>
      <c r="AY157" s="17" t="s">
        <v>122</v>
      </c>
      <c r="BE157" s="216">
        <f>IF(N157="základní",J157,0)</f>
        <v>0</v>
      </c>
      <c r="BF157" s="216">
        <f>IF(N157="snížená",J157,0)</f>
        <v>0</v>
      </c>
      <c r="BG157" s="216">
        <f>IF(N157="zákl. přenesená",J157,0)</f>
        <v>0</v>
      </c>
      <c r="BH157" s="216">
        <f>IF(N157="sníž. přenesená",J157,0)</f>
        <v>0</v>
      </c>
      <c r="BI157" s="216">
        <f>IF(N157="nulová",J157,0)</f>
        <v>0</v>
      </c>
      <c r="BJ157" s="17" t="s">
        <v>77</v>
      </c>
      <c r="BK157" s="216">
        <f>ROUND(I157*H157,2)</f>
        <v>0</v>
      </c>
      <c r="BL157" s="17" t="s">
        <v>129</v>
      </c>
      <c r="BM157" s="215" t="s">
        <v>532</v>
      </c>
    </row>
    <row r="158" s="2" customFormat="1">
      <c r="A158" s="38"/>
      <c r="B158" s="39"/>
      <c r="C158" s="40"/>
      <c r="D158" s="217" t="s">
        <v>131</v>
      </c>
      <c r="E158" s="40"/>
      <c r="F158" s="218" t="s">
        <v>461</v>
      </c>
      <c r="G158" s="40"/>
      <c r="H158" s="40"/>
      <c r="I158" s="219"/>
      <c r="J158" s="40"/>
      <c r="K158" s="40"/>
      <c r="L158" s="44"/>
      <c r="M158" s="220"/>
      <c r="N158" s="221"/>
      <c r="O158" s="84"/>
      <c r="P158" s="84"/>
      <c r="Q158" s="84"/>
      <c r="R158" s="84"/>
      <c r="S158" s="84"/>
      <c r="T158" s="85"/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T158" s="17" t="s">
        <v>131</v>
      </c>
      <c r="AU158" s="17" t="s">
        <v>80</v>
      </c>
    </row>
    <row r="159" s="13" customFormat="1">
      <c r="A159" s="13"/>
      <c r="B159" s="222"/>
      <c r="C159" s="223"/>
      <c r="D159" s="217" t="s">
        <v>139</v>
      </c>
      <c r="E159" s="224" t="s">
        <v>19</v>
      </c>
      <c r="F159" s="225" t="s">
        <v>510</v>
      </c>
      <c r="G159" s="223"/>
      <c r="H159" s="226">
        <v>33.100000000000001</v>
      </c>
      <c r="I159" s="227"/>
      <c r="J159" s="223"/>
      <c r="K159" s="223"/>
      <c r="L159" s="228"/>
      <c r="M159" s="229"/>
      <c r="N159" s="230"/>
      <c r="O159" s="230"/>
      <c r="P159" s="230"/>
      <c r="Q159" s="230"/>
      <c r="R159" s="230"/>
      <c r="S159" s="230"/>
      <c r="T159" s="231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32" t="s">
        <v>139</v>
      </c>
      <c r="AU159" s="232" t="s">
        <v>80</v>
      </c>
      <c r="AV159" s="13" t="s">
        <v>80</v>
      </c>
      <c r="AW159" s="13" t="s">
        <v>31</v>
      </c>
      <c r="AX159" s="13" t="s">
        <v>77</v>
      </c>
      <c r="AY159" s="232" t="s">
        <v>122</v>
      </c>
    </row>
    <row r="160" s="12" customFormat="1" ht="22.8" customHeight="1">
      <c r="A160" s="12"/>
      <c r="B160" s="188"/>
      <c r="C160" s="189"/>
      <c r="D160" s="190" t="s">
        <v>68</v>
      </c>
      <c r="E160" s="202" t="s">
        <v>462</v>
      </c>
      <c r="F160" s="202" t="s">
        <v>463</v>
      </c>
      <c r="G160" s="189"/>
      <c r="H160" s="189"/>
      <c r="I160" s="192"/>
      <c r="J160" s="203">
        <f>BK160</f>
        <v>0</v>
      </c>
      <c r="K160" s="189"/>
      <c r="L160" s="194"/>
      <c r="M160" s="195"/>
      <c r="N160" s="196"/>
      <c r="O160" s="196"/>
      <c r="P160" s="197">
        <f>SUM(P161:P168)</f>
        <v>0</v>
      </c>
      <c r="Q160" s="196"/>
      <c r="R160" s="197">
        <f>SUM(R161:R168)</f>
        <v>0</v>
      </c>
      <c r="S160" s="196"/>
      <c r="T160" s="198">
        <f>SUM(T161:T168)</f>
        <v>0</v>
      </c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R160" s="199" t="s">
        <v>77</v>
      </c>
      <c r="AT160" s="200" t="s">
        <v>68</v>
      </c>
      <c r="AU160" s="200" t="s">
        <v>77</v>
      </c>
      <c r="AY160" s="199" t="s">
        <v>122</v>
      </c>
      <c r="BK160" s="201">
        <f>SUM(BK161:BK168)</f>
        <v>0</v>
      </c>
    </row>
    <row r="161" s="2" customFormat="1" ht="21.75" customHeight="1">
      <c r="A161" s="38"/>
      <c r="B161" s="39"/>
      <c r="C161" s="204" t="s">
        <v>254</v>
      </c>
      <c r="D161" s="204" t="s">
        <v>124</v>
      </c>
      <c r="E161" s="205" t="s">
        <v>465</v>
      </c>
      <c r="F161" s="206" t="s">
        <v>466</v>
      </c>
      <c r="G161" s="207" t="s">
        <v>257</v>
      </c>
      <c r="H161" s="208">
        <v>3.3610000000000002</v>
      </c>
      <c r="I161" s="209"/>
      <c r="J161" s="210">
        <f>ROUND(I161*H161,2)</f>
        <v>0</v>
      </c>
      <c r="K161" s="206" t="s">
        <v>128</v>
      </c>
      <c r="L161" s="44"/>
      <c r="M161" s="211" t="s">
        <v>19</v>
      </c>
      <c r="N161" s="212" t="s">
        <v>40</v>
      </c>
      <c r="O161" s="84"/>
      <c r="P161" s="213">
        <f>O161*H161</f>
        <v>0</v>
      </c>
      <c r="Q161" s="213">
        <v>0</v>
      </c>
      <c r="R161" s="213">
        <f>Q161*H161</f>
        <v>0</v>
      </c>
      <c r="S161" s="213">
        <v>0</v>
      </c>
      <c r="T161" s="214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15" t="s">
        <v>129</v>
      </c>
      <c r="AT161" s="215" t="s">
        <v>124</v>
      </c>
      <c r="AU161" s="215" t="s">
        <v>80</v>
      </c>
      <c r="AY161" s="17" t="s">
        <v>122</v>
      </c>
      <c r="BE161" s="216">
        <f>IF(N161="základní",J161,0)</f>
        <v>0</v>
      </c>
      <c r="BF161" s="216">
        <f>IF(N161="snížená",J161,0)</f>
        <v>0</v>
      </c>
      <c r="BG161" s="216">
        <f>IF(N161="zákl. přenesená",J161,0)</f>
        <v>0</v>
      </c>
      <c r="BH161" s="216">
        <f>IF(N161="sníž. přenesená",J161,0)</f>
        <v>0</v>
      </c>
      <c r="BI161" s="216">
        <f>IF(N161="nulová",J161,0)</f>
        <v>0</v>
      </c>
      <c r="BJ161" s="17" t="s">
        <v>77</v>
      </c>
      <c r="BK161" s="216">
        <f>ROUND(I161*H161,2)</f>
        <v>0</v>
      </c>
      <c r="BL161" s="17" t="s">
        <v>129</v>
      </c>
      <c r="BM161" s="215" t="s">
        <v>533</v>
      </c>
    </row>
    <row r="162" s="2" customFormat="1">
      <c r="A162" s="38"/>
      <c r="B162" s="39"/>
      <c r="C162" s="40"/>
      <c r="D162" s="217" t="s">
        <v>131</v>
      </c>
      <c r="E162" s="40"/>
      <c r="F162" s="218" t="s">
        <v>468</v>
      </c>
      <c r="G162" s="40"/>
      <c r="H162" s="40"/>
      <c r="I162" s="219"/>
      <c r="J162" s="40"/>
      <c r="K162" s="40"/>
      <c r="L162" s="44"/>
      <c r="M162" s="220"/>
      <c r="N162" s="221"/>
      <c r="O162" s="84"/>
      <c r="P162" s="84"/>
      <c r="Q162" s="84"/>
      <c r="R162" s="84"/>
      <c r="S162" s="84"/>
      <c r="T162" s="85"/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T162" s="17" t="s">
        <v>131</v>
      </c>
      <c r="AU162" s="17" t="s">
        <v>80</v>
      </c>
    </row>
    <row r="163" s="2" customFormat="1">
      <c r="A163" s="38"/>
      <c r="B163" s="39"/>
      <c r="C163" s="204" t="s">
        <v>261</v>
      </c>
      <c r="D163" s="204" t="s">
        <v>124</v>
      </c>
      <c r="E163" s="205" t="s">
        <v>470</v>
      </c>
      <c r="F163" s="206" t="s">
        <v>471</v>
      </c>
      <c r="G163" s="207" t="s">
        <v>257</v>
      </c>
      <c r="H163" s="208">
        <v>80.664000000000001</v>
      </c>
      <c r="I163" s="209"/>
      <c r="J163" s="210">
        <f>ROUND(I163*H163,2)</f>
        <v>0</v>
      </c>
      <c r="K163" s="206" t="s">
        <v>128</v>
      </c>
      <c r="L163" s="44"/>
      <c r="M163" s="211" t="s">
        <v>19</v>
      </c>
      <c r="N163" s="212" t="s">
        <v>40</v>
      </c>
      <c r="O163" s="84"/>
      <c r="P163" s="213">
        <f>O163*H163</f>
        <v>0</v>
      </c>
      <c r="Q163" s="213">
        <v>0</v>
      </c>
      <c r="R163" s="213">
        <f>Q163*H163</f>
        <v>0</v>
      </c>
      <c r="S163" s="213">
        <v>0</v>
      </c>
      <c r="T163" s="214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15" t="s">
        <v>129</v>
      </c>
      <c r="AT163" s="215" t="s">
        <v>124</v>
      </c>
      <c r="AU163" s="215" t="s">
        <v>80</v>
      </c>
      <c r="AY163" s="17" t="s">
        <v>122</v>
      </c>
      <c r="BE163" s="216">
        <f>IF(N163="základní",J163,0)</f>
        <v>0</v>
      </c>
      <c r="BF163" s="216">
        <f>IF(N163="snížená",J163,0)</f>
        <v>0</v>
      </c>
      <c r="BG163" s="216">
        <f>IF(N163="zákl. přenesená",J163,0)</f>
        <v>0</v>
      </c>
      <c r="BH163" s="216">
        <f>IF(N163="sníž. přenesená",J163,0)</f>
        <v>0</v>
      </c>
      <c r="BI163" s="216">
        <f>IF(N163="nulová",J163,0)</f>
        <v>0</v>
      </c>
      <c r="BJ163" s="17" t="s">
        <v>77</v>
      </c>
      <c r="BK163" s="216">
        <f>ROUND(I163*H163,2)</f>
        <v>0</v>
      </c>
      <c r="BL163" s="17" t="s">
        <v>129</v>
      </c>
      <c r="BM163" s="215" t="s">
        <v>534</v>
      </c>
    </row>
    <row r="164" s="2" customFormat="1">
      <c r="A164" s="38"/>
      <c r="B164" s="39"/>
      <c r="C164" s="40"/>
      <c r="D164" s="217" t="s">
        <v>131</v>
      </c>
      <c r="E164" s="40"/>
      <c r="F164" s="218" t="s">
        <v>473</v>
      </c>
      <c r="G164" s="40"/>
      <c r="H164" s="40"/>
      <c r="I164" s="219"/>
      <c r="J164" s="40"/>
      <c r="K164" s="40"/>
      <c r="L164" s="44"/>
      <c r="M164" s="220"/>
      <c r="N164" s="221"/>
      <c r="O164" s="84"/>
      <c r="P164" s="84"/>
      <c r="Q164" s="84"/>
      <c r="R164" s="84"/>
      <c r="S164" s="84"/>
      <c r="T164" s="85"/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T164" s="17" t="s">
        <v>131</v>
      </c>
      <c r="AU164" s="17" t="s">
        <v>80</v>
      </c>
    </row>
    <row r="165" s="13" customFormat="1">
      <c r="A165" s="13"/>
      <c r="B165" s="222"/>
      <c r="C165" s="223"/>
      <c r="D165" s="217" t="s">
        <v>139</v>
      </c>
      <c r="E165" s="224" t="s">
        <v>19</v>
      </c>
      <c r="F165" s="225" t="s">
        <v>535</v>
      </c>
      <c r="G165" s="223"/>
      <c r="H165" s="226">
        <v>80.664000000000001</v>
      </c>
      <c r="I165" s="227"/>
      <c r="J165" s="223"/>
      <c r="K165" s="223"/>
      <c r="L165" s="228"/>
      <c r="M165" s="229"/>
      <c r="N165" s="230"/>
      <c r="O165" s="230"/>
      <c r="P165" s="230"/>
      <c r="Q165" s="230"/>
      <c r="R165" s="230"/>
      <c r="S165" s="230"/>
      <c r="T165" s="231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32" t="s">
        <v>139</v>
      </c>
      <c r="AU165" s="232" t="s">
        <v>80</v>
      </c>
      <c r="AV165" s="13" t="s">
        <v>80</v>
      </c>
      <c r="AW165" s="13" t="s">
        <v>31</v>
      </c>
      <c r="AX165" s="13" t="s">
        <v>77</v>
      </c>
      <c r="AY165" s="232" t="s">
        <v>122</v>
      </c>
    </row>
    <row r="166" s="2" customFormat="1" ht="33" customHeight="1">
      <c r="A166" s="38"/>
      <c r="B166" s="39"/>
      <c r="C166" s="204" t="s">
        <v>266</v>
      </c>
      <c r="D166" s="204" t="s">
        <v>124</v>
      </c>
      <c r="E166" s="205" t="s">
        <v>476</v>
      </c>
      <c r="F166" s="206" t="s">
        <v>477</v>
      </c>
      <c r="G166" s="207" t="s">
        <v>257</v>
      </c>
      <c r="H166" s="208">
        <v>3.3610000000000002</v>
      </c>
      <c r="I166" s="209"/>
      <c r="J166" s="210">
        <f>ROUND(I166*H166,2)</f>
        <v>0</v>
      </c>
      <c r="K166" s="206" t="s">
        <v>128</v>
      </c>
      <c r="L166" s="44"/>
      <c r="M166" s="211" t="s">
        <v>19</v>
      </c>
      <c r="N166" s="212" t="s">
        <v>40</v>
      </c>
      <c r="O166" s="84"/>
      <c r="P166" s="213">
        <f>O166*H166</f>
        <v>0</v>
      </c>
      <c r="Q166" s="213">
        <v>0</v>
      </c>
      <c r="R166" s="213">
        <f>Q166*H166</f>
        <v>0</v>
      </c>
      <c r="S166" s="213">
        <v>0</v>
      </c>
      <c r="T166" s="214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15" t="s">
        <v>129</v>
      </c>
      <c r="AT166" s="215" t="s">
        <v>124</v>
      </c>
      <c r="AU166" s="215" t="s">
        <v>80</v>
      </c>
      <c r="AY166" s="17" t="s">
        <v>122</v>
      </c>
      <c r="BE166" s="216">
        <f>IF(N166="základní",J166,0)</f>
        <v>0</v>
      </c>
      <c r="BF166" s="216">
        <f>IF(N166="snížená",J166,0)</f>
        <v>0</v>
      </c>
      <c r="BG166" s="216">
        <f>IF(N166="zákl. přenesená",J166,0)</f>
        <v>0</v>
      </c>
      <c r="BH166" s="216">
        <f>IF(N166="sníž. přenesená",J166,0)</f>
        <v>0</v>
      </c>
      <c r="BI166" s="216">
        <f>IF(N166="nulová",J166,0)</f>
        <v>0</v>
      </c>
      <c r="BJ166" s="17" t="s">
        <v>77</v>
      </c>
      <c r="BK166" s="216">
        <f>ROUND(I166*H166,2)</f>
        <v>0</v>
      </c>
      <c r="BL166" s="17" t="s">
        <v>129</v>
      </c>
      <c r="BM166" s="215" t="s">
        <v>536</v>
      </c>
    </row>
    <row r="167" s="2" customFormat="1">
      <c r="A167" s="38"/>
      <c r="B167" s="39"/>
      <c r="C167" s="40"/>
      <c r="D167" s="217" t="s">
        <v>131</v>
      </c>
      <c r="E167" s="40"/>
      <c r="F167" s="218" t="s">
        <v>479</v>
      </c>
      <c r="G167" s="40"/>
      <c r="H167" s="40"/>
      <c r="I167" s="219"/>
      <c r="J167" s="40"/>
      <c r="K167" s="40"/>
      <c r="L167" s="44"/>
      <c r="M167" s="220"/>
      <c r="N167" s="221"/>
      <c r="O167" s="84"/>
      <c r="P167" s="84"/>
      <c r="Q167" s="84"/>
      <c r="R167" s="84"/>
      <c r="S167" s="84"/>
      <c r="T167" s="85"/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T167" s="17" t="s">
        <v>131</v>
      </c>
      <c r="AU167" s="17" t="s">
        <v>80</v>
      </c>
    </row>
    <row r="168" s="13" customFormat="1">
      <c r="A168" s="13"/>
      <c r="B168" s="222"/>
      <c r="C168" s="223"/>
      <c r="D168" s="217" t="s">
        <v>139</v>
      </c>
      <c r="E168" s="224" t="s">
        <v>19</v>
      </c>
      <c r="F168" s="225" t="s">
        <v>537</v>
      </c>
      <c r="G168" s="223"/>
      <c r="H168" s="226">
        <v>3.3610000000000002</v>
      </c>
      <c r="I168" s="227"/>
      <c r="J168" s="223"/>
      <c r="K168" s="223"/>
      <c r="L168" s="228"/>
      <c r="M168" s="229"/>
      <c r="N168" s="230"/>
      <c r="O168" s="230"/>
      <c r="P168" s="230"/>
      <c r="Q168" s="230"/>
      <c r="R168" s="230"/>
      <c r="S168" s="230"/>
      <c r="T168" s="231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32" t="s">
        <v>139</v>
      </c>
      <c r="AU168" s="232" t="s">
        <v>80</v>
      </c>
      <c r="AV168" s="13" t="s">
        <v>80</v>
      </c>
      <c r="AW168" s="13" t="s">
        <v>31</v>
      </c>
      <c r="AX168" s="13" t="s">
        <v>77</v>
      </c>
      <c r="AY168" s="232" t="s">
        <v>122</v>
      </c>
    </row>
    <row r="169" s="12" customFormat="1" ht="22.8" customHeight="1">
      <c r="A169" s="12"/>
      <c r="B169" s="188"/>
      <c r="C169" s="189"/>
      <c r="D169" s="190" t="s">
        <v>68</v>
      </c>
      <c r="E169" s="202" t="s">
        <v>481</v>
      </c>
      <c r="F169" s="202" t="s">
        <v>482</v>
      </c>
      <c r="G169" s="189"/>
      <c r="H169" s="189"/>
      <c r="I169" s="192"/>
      <c r="J169" s="203">
        <f>BK169</f>
        <v>0</v>
      </c>
      <c r="K169" s="189"/>
      <c r="L169" s="194"/>
      <c r="M169" s="195"/>
      <c r="N169" s="196"/>
      <c r="O169" s="196"/>
      <c r="P169" s="197">
        <f>SUM(P170:P171)</f>
        <v>0</v>
      </c>
      <c r="Q169" s="196"/>
      <c r="R169" s="197">
        <f>SUM(R170:R171)</f>
        <v>0</v>
      </c>
      <c r="S169" s="196"/>
      <c r="T169" s="198">
        <f>SUM(T170:T171)</f>
        <v>0</v>
      </c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R169" s="199" t="s">
        <v>77</v>
      </c>
      <c r="AT169" s="200" t="s">
        <v>68</v>
      </c>
      <c r="AU169" s="200" t="s">
        <v>77</v>
      </c>
      <c r="AY169" s="199" t="s">
        <v>122</v>
      </c>
      <c r="BK169" s="201">
        <f>SUM(BK170:BK171)</f>
        <v>0</v>
      </c>
    </row>
    <row r="170" s="2" customFormat="1" ht="33" customHeight="1">
      <c r="A170" s="38"/>
      <c r="B170" s="39"/>
      <c r="C170" s="204" t="s">
        <v>272</v>
      </c>
      <c r="D170" s="204" t="s">
        <v>124</v>
      </c>
      <c r="E170" s="205" t="s">
        <v>484</v>
      </c>
      <c r="F170" s="206" t="s">
        <v>485</v>
      </c>
      <c r="G170" s="207" t="s">
        <v>257</v>
      </c>
      <c r="H170" s="208">
        <v>29.161000000000001</v>
      </c>
      <c r="I170" s="209"/>
      <c r="J170" s="210">
        <f>ROUND(I170*H170,2)</f>
        <v>0</v>
      </c>
      <c r="K170" s="206" t="s">
        <v>128</v>
      </c>
      <c r="L170" s="44"/>
      <c r="M170" s="211" t="s">
        <v>19</v>
      </c>
      <c r="N170" s="212" t="s">
        <v>40</v>
      </c>
      <c r="O170" s="84"/>
      <c r="P170" s="213">
        <f>O170*H170</f>
        <v>0</v>
      </c>
      <c r="Q170" s="213">
        <v>0</v>
      </c>
      <c r="R170" s="213">
        <f>Q170*H170</f>
        <v>0</v>
      </c>
      <c r="S170" s="213">
        <v>0</v>
      </c>
      <c r="T170" s="214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15" t="s">
        <v>129</v>
      </c>
      <c r="AT170" s="215" t="s">
        <v>124</v>
      </c>
      <c r="AU170" s="215" t="s">
        <v>80</v>
      </c>
      <c r="AY170" s="17" t="s">
        <v>122</v>
      </c>
      <c r="BE170" s="216">
        <f>IF(N170="základní",J170,0)</f>
        <v>0</v>
      </c>
      <c r="BF170" s="216">
        <f>IF(N170="snížená",J170,0)</f>
        <v>0</v>
      </c>
      <c r="BG170" s="216">
        <f>IF(N170="zákl. přenesená",J170,0)</f>
        <v>0</v>
      </c>
      <c r="BH170" s="216">
        <f>IF(N170="sníž. přenesená",J170,0)</f>
        <v>0</v>
      </c>
      <c r="BI170" s="216">
        <f>IF(N170="nulová",J170,0)</f>
        <v>0</v>
      </c>
      <c r="BJ170" s="17" t="s">
        <v>77</v>
      </c>
      <c r="BK170" s="216">
        <f>ROUND(I170*H170,2)</f>
        <v>0</v>
      </c>
      <c r="BL170" s="17" t="s">
        <v>129</v>
      </c>
      <c r="BM170" s="215" t="s">
        <v>538</v>
      </c>
    </row>
    <row r="171" s="2" customFormat="1">
      <c r="A171" s="38"/>
      <c r="B171" s="39"/>
      <c r="C171" s="40"/>
      <c r="D171" s="217" t="s">
        <v>131</v>
      </c>
      <c r="E171" s="40"/>
      <c r="F171" s="218" t="s">
        <v>487</v>
      </c>
      <c r="G171" s="40"/>
      <c r="H171" s="40"/>
      <c r="I171" s="219"/>
      <c r="J171" s="40"/>
      <c r="K171" s="40"/>
      <c r="L171" s="44"/>
      <c r="M171" s="255"/>
      <c r="N171" s="256"/>
      <c r="O171" s="257"/>
      <c r="P171" s="257"/>
      <c r="Q171" s="257"/>
      <c r="R171" s="257"/>
      <c r="S171" s="257"/>
      <c r="T171" s="258"/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T171" s="17" t="s">
        <v>131</v>
      </c>
      <c r="AU171" s="17" t="s">
        <v>80</v>
      </c>
    </row>
    <row r="172" s="2" customFormat="1" ht="6.96" customHeight="1">
      <c r="A172" s="38"/>
      <c r="B172" s="59"/>
      <c r="C172" s="60"/>
      <c r="D172" s="60"/>
      <c r="E172" s="60"/>
      <c r="F172" s="60"/>
      <c r="G172" s="60"/>
      <c r="H172" s="60"/>
      <c r="I172" s="60"/>
      <c r="J172" s="60"/>
      <c r="K172" s="60"/>
      <c r="L172" s="44"/>
      <c r="M172" s="38"/>
      <c r="O172" s="38"/>
      <c r="P172" s="38"/>
      <c r="Q172" s="38"/>
      <c r="R172" s="38"/>
      <c r="S172" s="38"/>
      <c r="T172" s="38"/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</row>
  </sheetData>
  <sheetProtection sheet="1" autoFilter="0" formatColumns="0" formatRows="0" objects="1" scenarios="1" spinCount="100000" saltValue="+hwZB7o8peccU69iNeAsEBqnKmC7gcdeHW2k2g1ckoLjWPTsnxlwz5t+30kXrBNDw9f1fcnCLjG1kDUOFp6Wfw==" hashValue="WVniN30wYPUq+/DafTJ8onHJaBv/1sbZBeSl/7UG8AdDvNX53cfvenSCMP/vUm9kSznAGBFwjSgXnEo08CIaXw==" algorithmName="SHA-512" password="CC35"/>
  <autoFilter ref="C85:K171"/>
  <mergeCells count="9">
    <mergeCell ref="E7:H7"/>
    <mergeCell ref="E9:H9"/>
    <mergeCell ref="E18:H18"/>
    <mergeCell ref="E27:H27"/>
    <mergeCell ref="E48:H48"/>
    <mergeCell ref="E50:H50"/>
    <mergeCell ref="E76:H76"/>
    <mergeCell ref="E78:H7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86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80</v>
      </c>
    </row>
    <row r="4" s="1" customFormat="1" ht="24.96" customHeight="1">
      <c r="B4" s="20"/>
      <c r="D4" s="130" t="s">
        <v>90</v>
      </c>
      <c r="L4" s="20"/>
      <c r="M4" s="13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32" t="s">
        <v>16</v>
      </c>
      <c r="L6" s="20"/>
    </row>
    <row r="7" s="1" customFormat="1" ht="16.5" customHeight="1">
      <c r="B7" s="20"/>
      <c r="E7" s="133" t="str">
        <f>'Rekapitulace stavby'!K6</f>
        <v>Polní cesta HPC1 v k.ú. Dolany u Červených Peček</v>
      </c>
      <c r="F7" s="132"/>
      <c r="G7" s="132"/>
      <c r="H7" s="132"/>
      <c r="L7" s="20"/>
    </row>
    <row r="8" s="2" customFormat="1" ht="12" customHeight="1">
      <c r="A8" s="38"/>
      <c r="B8" s="44"/>
      <c r="C8" s="38"/>
      <c r="D8" s="132" t="s">
        <v>91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5" t="s">
        <v>539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2" t="s">
        <v>18</v>
      </c>
      <c r="E11" s="38"/>
      <c r="F11" s="136" t="s">
        <v>79</v>
      </c>
      <c r="G11" s="38"/>
      <c r="H11" s="38"/>
      <c r="I11" s="132" t="s">
        <v>20</v>
      </c>
      <c r="J11" s="136" t="s">
        <v>19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2" t="s">
        <v>21</v>
      </c>
      <c r="E12" s="38"/>
      <c r="F12" s="136" t="s">
        <v>22</v>
      </c>
      <c r="G12" s="38"/>
      <c r="H12" s="38"/>
      <c r="I12" s="132" t="s">
        <v>23</v>
      </c>
      <c r="J12" s="137" t="str">
        <f>'Rekapitulace stavby'!AN8</f>
        <v>11. 1. 2021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2" t="s">
        <v>25</v>
      </c>
      <c r="E14" s="38"/>
      <c r="F14" s="38"/>
      <c r="G14" s="38"/>
      <c r="H14" s="38"/>
      <c r="I14" s="132" t="s">
        <v>26</v>
      </c>
      <c r="J14" s="136" t="s">
        <v>19</v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6" t="s">
        <v>93</v>
      </c>
      <c r="F15" s="38"/>
      <c r="G15" s="38"/>
      <c r="H15" s="38"/>
      <c r="I15" s="132" t="s">
        <v>27</v>
      </c>
      <c r="J15" s="136" t="s">
        <v>19</v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2" t="s">
        <v>28</v>
      </c>
      <c r="E17" s="38"/>
      <c r="F17" s="38"/>
      <c r="G17" s="38"/>
      <c r="H17" s="38"/>
      <c r="I17" s="132" t="s">
        <v>26</v>
      </c>
      <c r="J17" s="33" t="str">
        <f>'Rekapitulace stavby'!AN13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6"/>
      <c r="G18" s="136"/>
      <c r="H18" s="136"/>
      <c r="I18" s="132" t="s">
        <v>27</v>
      </c>
      <c r="J18" s="33" t="str">
        <f>'Rekapitulace stavby'!AN14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2" t="s">
        <v>30</v>
      </c>
      <c r="E20" s="38"/>
      <c r="F20" s="38"/>
      <c r="G20" s="38"/>
      <c r="H20" s="38"/>
      <c r="I20" s="132" t="s">
        <v>26</v>
      </c>
      <c r="J20" s="136" t="s">
        <v>19</v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6" t="s">
        <v>94</v>
      </c>
      <c r="F21" s="38"/>
      <c r="G21" s="38"/>
      <c r="H21" s="38"/>
      <c r="I21" s="132" t="s">
        <v>27</v>
      </c>
      <c r="J21" s="136" t="s">
        <v>19</v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2" t="s">
        <v>32</v>
      </c>
      <c r="E23" s="38"/>
      <c r="F23" s="38"/>
      <c r="G23" s="38"/>
      <c r="H23" s="38"/>
      <c r="I23" s="132" t="s">
        <v>26</v>
      </c>
      <c r="J23" s="136" t="s">
        <v>19</v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6" t="s">
        <v>22</v>
      </c>
      <c r="F24" s="38"/>
      <c r="G24" s="38"/>
      <c r="H24" s="38"/>
      <c r="I24" s="132" t="s">
        <v>27</v>
      </c>
      <c r="J24" s="136" t="s">
        <v>19</v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2" t="s">
        <v>33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38"/>
      <c r="B27" s="139"/>
      <c r="C27" s="138"/>
      <c r="D27" s="138"/>
      <c r="E27" s="140" t="s">
        <v>19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3" t="s">
        <v>35</v>
      </c>
      <c r="E30" s="38"/>
      <c r="F30" s="38"/>
      <c r="G30" s="38"/>
      <c r="H30" s="38"/>
      <c r="I30" s="38"/>
      <c r="J30" s="144">
        <f>ROUND(J86,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45" t="s">
        <v>37</v>
      </c>
      <c r="G32" s="38"/>
      <c r="H32" s="38"/>
      <c r="I32" s="145" t="s">
        <v>36</v>
      </c>
      <c r="J32" s="145" t="s">
        <v>38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46" t="s">
        <v>39</v>
      </c>
      <c r="E33" s="132" t="s">
        <v>40</v>
      </c>
      <c r="F33" s="147">
        <f>ROUND((SUM(BE86:BE226)),  2)</f>
        <v>0</v>
      </c>
      <c r="G33" s="38"/>
      <c r="H33" s="38"/>
      <c r="I33" s="148">
        <v>0.20999999999999999</v>
      </c>
      <c r="J33" s="147">
        <f>ROUND(((SUM(BE86:BE226))*I33),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2" t="s">
        <v>41</v>
      </c>
      <c r="F34" s="147">
        <f>ROUND((SUM(BF86:BF226)),  2)</f>
        <v>0</v>
      </c>
      <c r="G34" s="38"/>
      <c r="H34" s="38"/>
      <c r="I34" s="148">
        <v>0.14999999999999999</v>
      </c>
      <c r="J34" s="147">
        <f>ROUND(((SUM(BF86:BF226))*I34),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42</v>
      </c>
      <c r="F35" s="147">
        <f>ROUND((SUM(BG86:BG226)),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43</v>
      </c>
      <c r="F36" s="147">
        <f>ROUND((SUM(BH86:BH226)),  2)</f>
        <v>0</v>
      </c>
      <c r="G36" s="38"/>
      <c r="H36" s="38"/>
      <c r="I36" s="148">
        <v>0.14999999999999999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44</v>
      </c>
      <c r="F37" s="147">
        <f>ROUND((SUM(BI86:BI226)),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49"/>
      <c r="D39" s="150" t="s">
        <v>45</v>
      </c>
      <c r="E39" s="151"/>
      <c r="F39" s="151"/>
      <c r="G39" s="152" t="s">
        <v>46</v>
      </c>
      <c r="H39" s="153" t="s">
        <v>47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2" customFormat="1" ht="24.96" customHeight="1">
      <c r="A45" s="38"/>
      <c r="B45" s="39"/>
      <c r="C45" s="23" t="s">
        <v>95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16.5" customHeight="1">
      <c r="A48" s="38"/>
      <c r="B48" s="39"/>
      <c r="C48" s="40"/>
      <c r="D48" s="40"/>
      <c r="E48" s="160" t="str">
        <f>E7</f>
        <v>Polní cesta HPC1 v k.ú. Dolany u Červených Peček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91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69" t="str">
        <f>E9</f>
        <v>SO3 - Polní cesta HPC1 - p.č. 514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2" customHeight="1">
      <c r="A52" s="38"/>
      <c r="B52" s="39"/>
      <c r="C52" s="32" t="s">
        <v>21</v>
      </c>
      <c r="D52" s="40"/>
      <c r="E52" s="40"/>
      <c r="F52" s="27" t="str">
        <f>F12</f>
        <v xml:space="preserve"> </v>
      </c>
      <c r="G52" s="40"/>
      <c r="H52" s="40"/>
      <c r="I52" s="32" t="s">
        <v>23</v>
      </c>
      <c r="J52" s="72" t="str">
        <f>IF(J12="","",J12)</f>
        <v>11. 1. 2021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25.65" customHeight="1">
      <c r="A54" s="38"/>
      <c r="B54" s="39"/>
      <c r="C54" s="32" t="s">
        <v>25</v>
      </c>
      <c r="D54" s="40"/>
      <c r="E54" s="40"/>
      <c r="F54" s="27" t="str">
        <f>E15</f>
        <v>ČR-SPÚ, Pobočka Kolín</v>
      </c>
      <c r="G54" s="40"/>
      <c r="H54" s="40"/>
      <c r="I54" s="32" t="s">
        <v>30</v>
      </c>
      <c r="J54" s="36" t="str">
        <f>E21</f>
        <v>AGRO-AQUA, s.r.o. Pardubice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15.15" customHeight="1">
      <c r="A55" s="38"/>
      <c r="B55" s="39"/>
      <c r="C55" s="32" t="s">
        <v>28</v>
      </c>
      <c r="D55" s="40"/>
      <c r="E55" s="40"/>
      <c r="F55" s="27" t="str">
        <f>IF(E18="","",E18)</f>
        <v>Vyplň údaj</v>
      </c>
      <c r="G55" s="40"/>
      <c r="H55" s="40"/>
      <c r="I55" s="32" t="s">
        <v>32</v>
      </c>
      <c r="J55" s="36" t="str">
        <f>E24</f>
        <v xml:space="preserve"> 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29.28" customHeight="1">
      <c r="A57" s="38"/>
      <c r="B57" s="39"/>
      <c r="C57" s="161" t="s">
        <v>96</v>
      </c>
      <c r="D57" s="162"/>
      <c r="E57" s="162"/>
      <c r="F57" s="162"/>
      <c r="G57" s="162"/>
      <c r="H57" s="162"/>
      <c r="I57" s="162"/>
      <c r="J57" s="163" t="s">
        <v>97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22.8" customHeight="1">
      <c r="A59" s="38"/>
      <c r="B59" s="39"/>
      <c r="C59" s="164" t="s">
        <v>67</v>
      </c>
      <c r="D59" s="40"/>
      <c r="E59" s="40"/>
      <c r="F59" s="40"/>
      <c r="G59" s="40"/>
      <c r="H59" s="40"/>
      <c r="I59" s="40"/>
      <c r="J59" s="102">
        <f>J86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98</v>
      </c>
    </row>
    <row r="60" s="9" customFormat="1" ht="24.96" customHeight="1">
      <c r="A60" s="9"/>
      <c r="B60" s="165"/>
      <c r="C60" s="166"/>
      <c r="D60" s="167" t="s">
        <v>99</v>
      </c>
      <c r="E60" s="168"/>
      <c r="F60" s="168"/>
      <c r="G60" s="168"/>
      <c r="H60" s="168"/>
      <c r="I60" s="168"/>
      <c r="J60" s="169">
        <f>J87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1"/>
      <c r="C61" s="172"/>
      <c r="D61" s="173" t="s">
        <v>100</v>
      </c>
      <c r="E61" s="174"/>
      <c r="F61" s="174"/>
      <c r="G61" s="174"/>
      <c r="H61" s="174"/>
      <c r="I61" s="174"/>
      <c r="J61" s="175">
        <f>J88</f>
        <v>0</v>
      </c>
      <c r="K61" s="172"/>
      <c r="L61" s="17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1"/>
      <c r="C62" s="172"/>
      <c r="D62" s="173" t="s">
        <v>102</v>
      </c>
      <c r="E62" s="174"/>
      <c r="F62" s="174"/>
      <c r="G62" s="174"/>
      <c r="H62" s="174"/>
      <c r="I62" s="174"/>
      <c r="J62" s="175">
        <f>J136</f>
        <v>0</v>
      </c>
      <c r="K62" s="172"/>
      <c r="L62" s="176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1"/>
      <c r="C63" s="172"/>
      <c r="D63" s="173" t="s">
        <v>103</v>
      </c>
      <c r="E63" s="174"/>
      <c r="F63" s="174"/>
      <c r="G63" s="174"/>
      <c r="H63" s="174"/>
      <c r="I63" s="174"/>
      <c r="J63" s="175">
        <f>J167</f>
        <v>0</v>
      </c>
      <c r="K63" s="172"/>
      <c r="L63" s="176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1"/>
      <c r="C64" s="172"/>
      <c r="D64" s="173" t="s">
        <v>104</v>
      </c>
      <c r="E64" s="174"/>
      <c r="F64" s="174"/>
      <c r="G64" s="174"/>
      <c r="H64" s="174"/>
      <c r="I64" s="174"/>
      <c r="J64" s="175">
        <f>J171</f>
        <v>0</v>
      </c>
      <c r="K64" s="172"/>
      <c r="L64" s="176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1"/>
      <c r="C65" s="172"/>
      <c r="D65" s="173" t="s">
        <v>105</v>
      </c>
      <c r="E65" s="174"/>
      <c r="F65" s="174"/>
      <c r="G65" s="174"/>
      <c r="H65" s="174"/>
      <c r="I65" s="174"/>
      <c r="J65" s="175">
        <f>J214</f>
        <v>0</v>
      </c>
      <c r="K65" s="172"/>
      <c r="L65" s="17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1"/>
      <c r="C66" s="172"/>
      <c r="D66" s="173" t="s">
        <v>106</v>
      </c>
      <c r="E66" s="174"/>
      <c r="F66" s="174"/>
      <c r="G66" s="174"/>
      <c r="H66" s="174"/>
      <c r="I66" s="174"/>
      <c r="J66" s="175">
        <f>J224</f>
        <v>0</v>
      </c>
      <c r="K66" s="172"/>
      <c r="L66" s="176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2" customFormat="1" ht="21.84" customHeight="1">
      <c r="A67" s="38"/>
      <c r="B67" s="39"/>
      <c r="C67" s="40"/>
      <c r="D67" s="40"/>
      <c r="E67" s="40"/>
      <c r="F67" s="40"/>
      <c r="G67" s="40"/>
      <c r="H67" s="40"/>
      <c r="I67" s="40"/>
      <c r="J67" s="40"/>
      <c r="K67" s="40"/>
      <c r="L67" s="134"/>
      <c r="S67" s="38"/>
      <c r="T67" s="38"/>
      <c r="U67" s="38"/>
      <c r="V67" s="38"/>
      <c r="W67" s="38"/>
      <c r="X67" s="38"/>
      <c r="Y67" s="38"/>
      <c r="Z67" s="38"/>
      <c r="AA67" s="38"/>
      <c r="AB67" s="38"/>
      <c r="AC67" s="38"/>
      <c r="AD67" s="38"/>
      <c r="AE67" s="38"/>
    </row>
    <row r="68" s="2" customFormat="1" ht="6.96" customHeight="1">
      <c r="A68" s="38"/>
      <c r="B68" s="59"/>
      <c r="C68" s="60"/>
      <c r="D68" s="60"/>
      <c r="E68" s="60"/>
      <c r="F68" s="60"/>
      <c r="G68" s="60"/>
      <c r="H68" s="60"/>
      <c r="I68" s="60"/>
      <c r="J68" s="60"/>
      <c r="K68" s="60"/>
      <c r="L68" s="134"/>
      <c r="S68" s="38"/>
      <c r="T68" s="38"/>
      <c r="U68" s="38"/>
      <c r="V68" s="38"/>
      <c r="W68" s="38"/>
      <c r="X68" s="38"/>
      <c r="Y68" s="38"/>
      <c r="Z68" s="38"/>
      <c r="AA68" s="38"/>
      <c r="AB68" s="38"/>
      <c r="AC68" s="38"/>
      <c r="AD68" s="38"/>
      <c r="AE68" s="38"/>
    </row>
    <row r="72" s="2" customFormat="1" ht="6.96" customHeight="1">
      <c r="A72" s="38"/>
      <c r="B72" s="61"/>
      <c r="C72" s="62"/>
      <c r="D72" s="62"/>
      <c r="E72" s="62"/>
      <c r="F72" s="62"/>
      <c r="G72" s="62"/>
      <c r="H72" s="62"/>
      <c r="I72" s="62"/>
      <c r="J72" s="62"/>
      <c r="K72" s="62"/>
      <c r="L72" s="13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24.96" customHeight="1">
      <c r="A73" s="38"/>
      <c r="B73" s="39"/>
      <c r="C73" s="23" t="s">
        <v>107</v>
      </c>
      <c r="D73" s="40"/>
      <c r="E73" s="40"/>
      <c r="F73" s="40"/>
      <c r="G73" s="40"/>
      <c r="H73" s="40"/>
      <c r="I73" s="40"/>
      <c r="J73" s="40"/>
      <c r="K73" s="40"/>
      <c r="L73" s="13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6.96" customHeight="1">
      <c r="A74" s="38"/>
      <c r="B74" s="39"/>
      <c r="C74" s="40"/>
      <c r="D74" s="40"/>
      <c r="E74" s="40"/>
      <c r="F74" s="40"/>
      <c r="G74" s="40"/>
      <c r="H74" s="40"/>
      <c r="I74" s="40"/>
      <c r="J74" s="40"/>
      <c r="K74" s="40"/>
      <c r="L74" s="13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12" customHeight="1">
      <c r="A75" s="38"/>
      <c r="B75" s="39"/>
      <c r="C75" s="32" t="s">
        <v>16</v>
      </c>
      <c r="D75" s="40"/>
      <c r="E75" s="40"/>
      <c r="F75" s="40"/>
      <c r="G75" s="40"/>
      <c r="H75" s="40"/>
      <c r="I75" s="40"/>
      <c r="J75" s="40"/>
      <c r="K75" s="40"/>
      <c r="L75" s="13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16.5" customHeight="1">
      <c r="A76" s="38"/>
      <c r="B76" s="39"/>
      <c r="C76" s="40"/>
      <c r="D76" s="40"/>
      <c r="E76" s="160" t="str">
        <f>E7</f>
        <v>Polní cesta HPC1 v k.ú. Dolany u Červených Peček</v>
      </c>
      <c r="F76" s="32"/>
      <c r="G76" s="32"/>
      <c r="H76" s="32"/>
      <c r="I76" s="40"/>
      <c r="J76" s="40"/>
      <c r="K76" s="40"/>
      <c r="L76" s="13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2" customHeight="1">
      <c r="A77" s="38"/>
      <c r="B77" s="39"/>
      <c r="C77" s="32" t="s">
        <v>91</v>
      </c>
      <c r="D77" s="40"/>
      <c r="E77" s="40"/>
      <c r="F77" s="40"/>
      <c r="G77" s="40"/>
      <c r="H77" s="40"/>
      <c r="I77" s="40"/>
      <c r="J77" s="40"/>
      <c r="K77" s="40"/>
      <c r="L77" s="13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6.5" customHeight="1">
      <c r="A78" s="38"/>
      <c r="B78" s="39"/>
      <c r="C78" s="40"/>
      <c r="D78" s="40"/>
      <c r="E78" s="69" t="str">
        <f>E9</f>
        <v>SO3 - Polní cesta HPC1 - p.č. 514</v>
      </c>
      <c r="F78" s="40"/>
      <c r="G78" s="40"/>
      <c r="H78" s="40"/>
      <c r="I78" s="40"/>
      <c r="J78" s="40"/>
      <c r="K78" s="40"/>
      <c r="L78" s="13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6.96" customHeight="1">
      <c r="A79" s="38"/>
      <c r="B79" s="39"/>
      <c r="C79" s="40"/>
      <c r="D79" s="40"/>
      <c r="E79" s="40"/>
      <c r="F79" s="40"/>
      <c r="G79" s="40"/>
      <c r="H79" s="40"/>
      <c r="I79" s="40"/>
      <c r="J79" s="40"/>
      <c r="K79" s="40"/>
      <c r="L79" s="13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12" customHeight="1">
      <c r="A80" s="38"/>
      <c r="B80" s="39"/>
      <c r="C80" s="32" t="s">
        <v>21</v>
      </c>
      <c r="D80" s="40"/>
      <c r="E80" s="40"/>
      <c r="F80" s="27" t="str">
        <f>F12</f>
        <v xml:space="preserve"> </v>
      </c>
      <c r="G80" s="40"/>
      <c r="H80" s="40"/>
      <c r="I80" s="32" t="s">
        <v>23</v>
      </c>
      <c r="J80" s="72" t="str">
        <f>IF(J12="","",J12)</f>
        <v>11. 1. 2021</v>
      </c>
      <c r="K80" s="40"/>
      <c r="L80" s="13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6.96" customHeight="1">
      <c r="A81" s="38"/>
      <c r="B81" s="39"/>
      <c r="C81" s="40"/>
      <c r="D81" s="40"/>
      <c r="E81" s="40"/>
      <c r="F81" s="40"/>
      <c r="G81" s="40"/>
      <c r="H81" s="40"/>
      <c r="I81" s="40"/>
      <c r="J81" s="40"/>
      <c r="K81" s="40"/>
      <c r="L81" s="13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5.65" customHeight="1">
      <c r="A82" s="38"/>
      <c r="B82" s="39"/>
      <c r="C82" s="32" t="s">
        <v>25</v>
      </c>
      <c r="D82" s="40"/>
      <c r="E82" s="40"/>
      <c r="F82" s="27" t="str">
        <f>E15</f>
        <v>ČR-SPÚ, Pobočka Kolín</v>
      </c>
      <c r="G82" s="40"/>
      <c r="H82" s="40"/>
      <c r="I82" s="32" t="s">
        <v>30</v>
      </c>
      <c r="J82" s="36" t="str">
        <f>E21</f>
        <v>AGRO-AQUA, s.r.o. Pardubice</v>
      </c>
      <c r="K82" s="40"/>
      <c r="L82" s="13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15.15" customHeight="1">
      <c r="A83" s="38"/>
      <c r="B83" s="39"/>
      <c r="C83" s="32" t="s">
        <v>28</v>
      </c>
      <c r="D83" s="40"/>
      <c r="E83" s="40"/>
      <c r="F83" s="27" t="str">
        <f>IF(E18="","",E18)</f>
        <v>Vyplň údaj</v>
      </c>
      <c r="G83" s="40"/>
      <c r="H83" s="40"/>
      <c r="I83" s="32" t="s">
        <v>32</v>
      </c>
      <c r="J83" s="36" t="str">
        <f>E24</f>
        <v xml:space="preserve"> </v>
      </c>
      <c r="K83" s="40"/>
      <c r="L83" s="134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0.32" customHeight="1">
      <c r="A84" s="38"/>
      <c r="B84" s="39"/>
      <c r="C84" s="40"/>
      <c r="D84" s="40"/>
      <c r="E84" s="40"/>
      <c r="F84" s="40"/>
      <c r="G84" s="40"/>
      <c r="H84" s="40"/>
      <c r="I84" s="40"/>
      <c r="J84" s="40"/>
      <c r="K84" s="40"/>
      <c r="L84" s="134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11" customFormat="1" ht="29.28" customHeight="1">
      <c r="A85" s="177"/>
      <c r="B85" s="178"/>
      <c r="C85" s="179" t="s">
        <v>108</v>
      </c>
      <c r="D85" s="180" t="s">
        <v>54</v>
      </c>
      <c r="E85" s="180" t="s">
        <v>50</v>
      </c>
      <c r="F85" s="180" t="s">
        <v>51</v>
      </c>
      <c r="G85" s="180" t="s">
        <v>109</v>
      </c>
      <c r="H85" s="180" t="s">
        <v>110</v>
      </c>
      <c r="I85" s="180" t="s">
        <v>111</v>
      </c>
      <c r="J85" s="180" t="s">
        <v>97</v>
      </c>
      <c r="K85" s="181" t="s">
        <v>112</v>
      </c>
      <c r="L85" s="182"/>
      <c r="M85" s="92" t="s">
        <v>19</v>
      </c>
      <c r="N85" s="93" t="s">
        <v>39</v>
      </c>
      <c r="O85" s="93" t="s">
        <v>113</v>
      </c>
      <c r="P85" s="93" t="s">
        <v>114</v>
      </c>
      <c r="Q85" s="93" t="s">
        <v>115</v>
      </c>
      <c r="R85" s="93" t="s">
        <v>116</v>
      </c>
      <c r="S85" s="93" t="s">
        <v>117</v>
      </c>
      <c r="T85" s="94" t="s">
        <v>118</v>
      </c>
      <c r="U85" s="177"/>
      <c r="V85" s="177"/>
      <c r="W85" s="177"/>
      <c r="X85" s="177"/>
      <c r="Y85" s="177"/>
      <c r="Z85" s="177"/>
      <c r="AA85" s="177"/>
      <c r="AB85" s="177"/>
      <c r="AC85" s="177"/>
      <c r="AD85" s="177"/>
      <c r="AE85" s="177"/>
    </row>
    <row r="86" s="2" customFormat="1" ht="22.8" customHeight="1">
      <c r="A86" s="38"/>
      <c r="B86" s="39"/>
      <c r="C86" s="99" t="s">
        <v>119</v>
      </c>
      <c r="D86" s="40"/>
      <c r="E86" s="40"/>
      <c r="F86" s="40"/>
      <c r="G86" s="40"/>
      <c r="H86" s="40"/>
      <c r="I86" s="40"/>
      <c r="J86" s="183">
        <f>BK86</f>
        <v>0</v>
      </c>
      <c r="K86" s="40"/>
      <c r="L86" s="44"/>
      <c r="M86" s="95"/>
      <c r="N86" s="184"/>
      <c r="O86" s="96"/>
      <c r="P86" s="185">
        <f>P87</f>
        <v>0</v>
      </c>
      <c r="Q86" s="96"/>
      <c r="R86" s="185">
        <f>R87</f>
        <v>88.268930000000012</v>
      </c>
      <c r="S86" s="96"/>
      <c r="T86" s="186">
        <f>T87</f>
        <v>9.2265999999999995</v>
      </c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T86" s="17" t="s">
        <v>68</v>
      </c>
      <c r="AU86" s="17" t="s">
        <v>98</v>
      </c>
      <c r="BK86" s="187">
        <f>BK87</f>
        <v>0</v>
      </c>
    </row>
    <row r="87" s="12" customFormat="1" ht="25.92" customHeight="1">
      <c r="A87" s="12"/>
      <c r="B87" s="188"/>
      <c r="C87" s="189"/>
      <c r="D87" s="190" t="s">
        <v>68</v>
      </c>
      <c r="E87" s="191" t="s">
        <v>120</v>
      </c>
      <c r="F87" s="191" t="s">
        <v>121</v>
      </c>
      <c r="G87" s="189"/>
      <c r="H87" s="189"/>
      <c r="I87" s="192"/>
      <c r="J87" s="193">
        <f>BK87</f>
        <v>0</v>
      </c>
      <c r="K87" s="189"/>
      <c r="L87" s="194"/>
      <c r="M87" s="195"/>
      <c r="N87" s="196"/>
      <c r="O87" s="196"/>
      <c r="P87" s="197">
        <f>P88+P136+P167+P171+P214+P224</f>
        <v>0</v>
      </c>
      <c r="Q87" s="196"/>
      <c r="R87" s="197">
        <f>R88+R136+R167+R171+R214+R224</f>
        <v>88.268930000000012</v>
      </c>
      <c r="S87" s="196"/>
      <c r="T87" s="198">
        <f>T88+T136+T167+T171+T214+T224</f>
        <v>9.2265999999999995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199" t="s">
        <v>77</v>
      </c>
      <c r="AT87" s="200" t="s">
        <v>68</v>
      </c>
      <c r="AU87" s="200" t="s">
        <v>69</v>
      </c>
      <c r="AY87" s="199" t="s">
        <v>122</v>
      </c>
      <c r="BK87" s="201">
        <f>BK88+BK136+BK167+BK171+BK214+BK224</f>
        <v>0</v>
      </c>
    </row>
    <row r="88" s="12" customFormat="1" ht="22.8" customHeight="1">
      <c r="A88" s="12"/>
      <c r="B88" s="188"/>
      <c r="C88" s="189"/>
      <c r="D88" s="190" t="s">
        <v>68</v>
      </c>
      <c r="E88" s="202" t="s">
        <v>77</v>
      </c>
      <c r="F88" s="202" t="s">
        <v>123</v>
      </c>
      <c r="G88" s="189"/>
      <c r="H88" s="189"/>
      <c r="I88" s="192"/>
      <c r="J88" s="203">
        <f>BK88</f>
        <v>0</v>
      </c>
      <c r="K88" s="189"/>
      <c r="L88" s="194"/>
      <c r="M88" s="195"/>
      <c r="N88" s="196"/>
      <c r="O88" s="196"/>
      <c r="P88" s="197">
        <f>SUM(P89:P135)</f>
        <v>0</v>
      </c>
      <c r="Q88" s="196"/>
      <c r="R88" s="197">
        <f>SUM(R89:R135)</f>
        <v>0.00087200000000000005</v>
      </c>
      <c r="S88" s="196"/>
      <c r="T88" s="198">
        <f>SUM(T89:T135)</f>
        <v>9.0625999999999998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199" t="s">
        <v>77</v>
      </c>
      <c r="AT88" s="200" t="s">
        <v>68</v>
      </c>
      <c r="AU88" s="200" t="s">
        <v>77</v>
      </c>
      <c r="AY88" s="199" t="s">
        <v>122</v>
      </c>
      <c r="BK88" s="201">
        <f>SUM(BK89:BK135)</f>
        <v>0</v>
      </c>
    </row>
    <row r="89" s="2" customFormat="1">
      <c r="A89" s="38"/>
      <c r="B89" s="39"/>
      <c r="C89" s="204" t="s">
        <v>77</v>
      </c>
      <c r="D89" s="204" t="s">
        <v>124</v>
      </c>
      <c r="E89" s="205" t="s">
        <v>154</v>
      </c>
      <c r="F89" s="206" t="s">
        <v>155</v>
      </c>
      <c r="G89" s="207" t="s">
        <v>127</v>
      </c>
      <c r="H89" s="208">
        <v>73.700000000000003</v>
      </c>
      <c r="I89" s="209"/>
      <c r="J89" s="210">
        <f>ROUND(I89*H89,2)</f>
        <v>0</v>
      </c>
      <c r="K89" s="206" t="s">
        <v>128</v>
      </c>
      <c r="L89" s="44"/>
      <c r="M89" s="211" t="s">
        <v>19</v>
      </c>
      <c r="N89" s="212" t="s">
        <v>40</v>
      </c>
      <c r="O89" s="84"/>
      <c r="P89" s="213">
        <f>O89*H89</f>
        <v>0</v>
      </c>
      <c r="Q89" s="213">
        <v>0</v>
      </c>
      <c r="R89" s="213">
        <f>Q89*H89</f>
        <v>0</v>
      </c>
      <c r="S89" s="213">
        <v>0.098000000000000004</v>
      </c>
      <c r="T89" s="214">
        <f>S89*H89</f>
        <v>7.2226000000000008</v>
      </c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R89" s="215" t="s">
        <v>129</v>
      </c>
      <c r="AT89" s="215" t="s">
        <v>124</v>
      </c>
      <c r="AU89" s="215" t="s">
        <v>80</v>
      </c>
      <c r="AY89" s="17" t="s">
        <v>122</v>
      </c>
      <c r="BE89" s="216">
        <f>IF(N89="základní",J89,0)</f>
        <v>0</v>
      </c>
      <c r="BF89" s="216">
        <f>IF(N89="snížená",J89,0)</f>
        <v>0</v>
      </c>
      <c r="BG89" s="216">
        <f>IF(N89="zákl. přenesená",J89,0)</f>
        <v>0</v>
      </c>
      <c r="BH89" s="216">
        <f>IF(N89="sníž. přenesená",J89,0)</f>
        <v>0</v>
      </c>
      <c r="BI89" s="216">
        <f>IF(N89="nulová",J89,0)</f>
        <v>0</v>
      </c>
      <c r="BJ89" s="17" t="s">
        <v>77</v>
      </c>
      <c r="BK89" s="216">
        <f>ROUND(I89*H89,2)</f>
        <v>0</v>
      </c>
      <c r="BL89" s="17" t="s">
        <v>129</v>
      </c>
      <c r="BM89" s="215" t="s">
        <v>540</v>
      </c>
    </row>
    <row r="90" s="2" customFormat="1">
      <c r="A90" s="38"/>
      <c r="B90" s="39"/>
      <c r="C90" s="40"/>
      <c r="D90" s="217" t="s">
        <v>131</v>
      </c>
      <c r="E90" s="40"/>
      <c r="F90" s="218" t="s">
        <v>157</v>
      </c>
      <c r="G90" s="40"/>
      <c r="H90" s="40"/>
      <c r="I90" s="219"/>
      <c r="J90" s="40"/>
      <c r="K90" s="40"/>
      <c r="L90" s="44"/>
      <c r="M90" s="220"/>
      <c r="N90" s="221"/>
      <c r="O90" s="84"/>
      <c r="P90" s="84"/>
      <c r="Q90" s="84"/>
      <c r="R90" s="84"/>
      <c r="S90" s="84"/>
      <c r="T90" s="85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T90" s="17" t="s">
        <v>131</v>
      </c>
      <c r="AU90" s="17" t="s">
        <v>80</v>
      </c>
    </row>
    <row r="91" s="13" customFormat="1">
      <c r="A91" s="13"/>
      <c r="B91" s="222"/>
      <c r="C91" s="223"/>
      <c r="D91" s="217" t="s">
        <v>139</v>
      </c>
      <c r="E91" s="224" t="s">
        <v>19</v>
      </c>
      <c r="F91" s="225" t="s">
        <v>541</v>
      </c>
      <c r="G91" s="223"/>
      <c r="H91" s="226">
        <v>73.700000000000003</v>
      </c>
      <c r="I91" s="227"/>
      <c r="J91" s="223"/>
      <c r="K91" s="223"/>
      <c r="L91" s="228"/>
      <c r="M91" s="229"/>
      <c r="N91" s="230"/>
      <c r="O91" s="230"/>
      <c r="P91" s="230"/>
      <c r="Q91" s="230"/>
      <c r="R91" s="230"/>
      <c r="S91" s="230"/>
      <c r="T91" s="231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T91" s="232" t="s">
        <v>139</v>
      </c>
      <c r="AU91" s="232" t="s">
        <v>80</v>
      </c>
      <c r="AV91" s="13" t="s">
        <v>80</v>
      </c>
      <c r="AW91" s="13" t="s">
        <v>31</v>
      </c>
      <c r="AX91" s="13" t="s">
        <v>77</v>
      </c>
      <c r="AY91" s="232" t="s">
        <v>122</v>
      </c>
    </row>
    <row r="92" s="2" customFormat="1">
      <c r="A92" s="38"/>
      <c r="B92" s="39"/>
      <c r="C92" s="204" t="s">
        <v>80</v>
      </c>
      <c r="D92" s="204" t="s">
        <v>124</v>
      </c>
      <c r="E92" s="205" t="s">
        <v>542</v>
      </c>
      <c r="F92" s="206" t="s">
        <v>543</v>
      </c>
      <c r="G92" s="207" t="s">
        <v>127</v>
      </c>
      <c r="H92" s="208">
        <v>20</v>
      </c>
      <c r="I92" s="209"/>
      <c r="J92" s="210">
        <f>ROUND(I92*H92,2)</f>
        <v>0</v>
      </c>
      <c r="K92" s="206" t="s">
        <v>128</v>
      </c>
      <c r="L92" s="44"/>
      <c r="M92" s="211" t="s">
        <v>19</v>
      </c>
      <c r="N92" s="212" t="s">
        <v>40</v>
      </c>
      <c r="O92" s="84"/>
      <c r="P92" s="213">
        <f>O92*H92</f>
        <v>0</v>
      </c>
      <c r="Q92" s="213">
        <v>4.0000000000000003E-05</v>
      </c>
      <c r="R92" s="213">
        <f>Q92*H92</f>
        <v>0.00080000000000000004</v>
      </c>
      <c r="S92" s="213">
        <v>0.091999999999999998</v>
      </c>
      <c r="T92" s="214">
        <f>S92*H92</f>
        <v>1.8399999999999999</v>
      </c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R92" s="215" t="s">
        <v>129</v>
      </c>
      <c r="AT92" s="215" t="s">
        <v>124</v>
      </c>
      <c r="AU92" s="215" t="s">
        <v>80</v>
      </c>
      <c r="AY92" s="17" t="s">
        <v>122</v>
      </c>
      <c r="BE92" s="216">
        <f>IF(N92="základní",J92,0)</f>
        <v>0</v>
      </c>
      <c r="BF92" s="216">
        <f>IF(N92="snížená",J92,0)</f>
        <v>0</v>
      </c>
      <c r="BG92" s="216">
        <f>IF(N92="zákl. přenesená",J92,0)</f>
        <v>0</v>
      </c>
      <c r="BH92" s="216">
        <f>IF(N92="sníž. přenesená",J92,0)</f>
        <v>0</v>
      </c>
      <c r="BI92" s="216">
        <f>IF(N92="nulová",J92,0)</f>
        <v>0</v>
      </c>
      <c r="BJ92" s="17" t="s">
        <v>77</v>
      </c>
      <c r="BK92" s="216">
        <f>ROUND(I92*H92,2)</f>
        <v>0</v>
      </c>
      <c r="BL92" s="17" t="s">
        <v>129</v>
      </c>
      <c r="BM92" s="215" t="s">
        <v>544</v>
      </c>
    </row>
    <row r="93" s="2" customFormat="1">
      <c r="A93" s="38"/>
      <c r="B93" s="39"/>
      <c r="C93" s="40"/>
      <c r="D93" s="217" t="s">
        <v>131</v>
      </c>
      <c r="E93" s="40"/>
      <c r="F93" s="218" t="s">
        <v>545</v>
      </c>
      <c r="G93" s="40"/>
      <c r="H93" s="40"/>
      <c r="I93" s="219"/>
      <c r="J93" s="40"/>
      <c r="K93" s="40"/>
      <c r="L93" s="44"/>
      <c r="M93" s="220"/>
      <c r="N93" s="221"/>
      <c r="O93" s="84"/>
      <c r="P93" s="84"/>
      <c r="Q93" s="84"/>
      <c r="R93" s="84"/>
      <c r="S93" s="84"/>
      <c r="T93" s="85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T93" s="17" t="s">
        <v>131</v>
      </c>
      <c r="AU93" s="17" t="s">
        <v>80</v>
      </c>
    </row>
    <row r="94" s="13" customFormat="1">
      <c r="A94" s="13"/>
      <c r="B94" s="222"/>
      <c r="C94" s="223"/>
      <c r="D94" s="217" t="s">
        <v>139</v>
      </c>
      <c r="E94" s="224" t="s">
        <v>19</v>
      </c>
      <c r="F94" s="225" t="s">
        <v>546</v>
      </c>
      <c r="G94" s="223"/>
      <c r="H94" s="226">
        <v>20</v>
      </c>
      <c r="I94" s="227"/>
      <c r="J94" s="223"/>
      <c r="K94" s="223"/>
      <c r="L94" s="228"/>
      <c r="M94" s="229"/>
      <c r="N94" s="230"/>
      <c r="O94" s="230"/>
      <c r="P94" s="230"/>
      <c r="Q94" s="230"/>
      <c r="R94" s="230"/>
      <c r="S94" s="230"/>
      <c r="T94" s="231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32" t="s">
        <v>139</v>
      </c>
      <c r="AU94" s="232" t="s">
        <v>80</v>
      </c>
      <c r="AV94" s="13" t="s">
        <v>80</v>
      </c>
      <c r="AW94" s="13" t="s">
        <v>31</v>
      </c>
      <c r="AX94" s="13" t="s">
        <v>77</v>
      </c>
      <c r="AY94" s="232" t="s">
        <v>122</v>
      </c>
    </row>
    <row r="95" s="2" customFormat="1">
      <c r="A95" s="38"/>
      <c r="B95" s="39"/>
      <c r="C95" s="204" t="s">
        <v>143</v>
      </c>
      <c r="D95" s="204" t="s">
        <v>124</v>
      </c>
      <c r="E95" s="205" t="s">
        <v>174</v>
      </c>
      <c r="F95" s="206" t="s">
        <v>175</v>
      </c>
      <c r="G95" s="207" t="s">
        <v>135</v>
      </c>
      <c r="H95" s="208">
        <v>33.840000000000003</v>
      </c>
      <c r="I95" s="209"/>
      <c r="J95" s="210">
        <f>ROUND(I95*H95,2)</f>
        <v>0</v>
      </c>
      <c r="K95" s="206" t="s">
        <v>128</v>
      </c>
      <c r="L95" s="44"/>
      <c r="M95" s="211" t="s">
        <v>19</v>
      </c>
      <c r="N95" s="212" t="s">
        <v>40</v>
      </c>
      <c r="O95" s="84"/>
      <c r="P95" s="213">
        <f>O95*H95</f>
        <v>0</v>
      </c>
      <c r="Q95" s="213">
        <v>0</v>
      </c>
      <c r="R95" s="213">
        <f>Q95*H95</f>
        <v>0</v>
      </c>
      <c r="S95" s="213">
        <v>0</v>
      </c>
      <c r="T95" s="214">
        <f>S95*H95</f>
        <v>0</v>
      </c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R95" s="215" t="s">
        <v>129</v>
      </c>
      <c r="AT95" s="215" t="s">
        <v>124</v>
      </c>
      <c r="AU95" s="215" t="s">
        <v>80</v>
      </c>
      <c r="AY95" s="17" t="s">
        <v>122</v>
      </c>
      <c r="BE95" s="216">
        <f>IF(N95="základní",J95,0)</f>
        <v>0</v>
      </c>
      <c r="BF95" s="216">
        <f>IF(N95="snížená",J95,0)</f>
        <v>0</v>
      </c>
      <c r="BG95" s="216">
        <f>IF(N95="zákl. přenesená",J95,0)</f>
        <v>0</v>
      </c>
      <c r="BH95" s="216">
        <f>IF(N95="sníž. přenesená",J95,0)</f>
        <v>0</v>
      </c>
      <c r="BI95" s="216">
        <f>IF(N95="nulová",J95,0)</f>
        <v>0</v>
      </c>
      <c r="BJ95" s="17" t="s">
        <v>77</v>
      </c>
      <c r="BK95" s="216">
        <f>ROUND(I95*H95,2)</f>
        <v>0</v>
      </c>
      <c r="BL95" s="17" t="s">
        <v>129</v>
      </c>
      <c r="BM95" s="215" t="s">
        <v>547</v>
      </c>
    </row>
    <row r="96" s="2" customFormat="1">
      <c r="A96" s="38"/>
      <c r="B96" s="39"/>
      <c r="C96" s="40"/>
      <c r="D96" s="217" t="s">
        <v>131</v>
      </c>
      <c r="E96" s="40"/>
      <c r="F96" s="218" t="s">
        <v>177</v>
      </c>
      <c r="G96" s="40"/>
      <c r="H96" s="40"/>
      <c r="I96" s="219"/>
      <c r="J96" s="40"/>
      <c r="K96" s="40"/>
      <c r="L96" s="44"/>
      <c r="M96" s="220"/>
      <c r="N96" s="221"/>
      <c r="O96" s="84"/>
      <c r="P96" s="84"/>
      <c r="Q96" s="84"/>
      <c r="R96" s="84"/>
      <c r="S96" s="84"/>
      <c r="T96" s="85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T96" s="17" t="s">
        <v>131</v>
      </c>
      <c r="AU96" s="17" t="s">
        <v>80</v>
      </c>
    </row>
    <row r="97" s="13" customFormat="1">
      <c r="A97" s="13"/>
      <c r="B97" s="222"/>
      <c r="C97" s="223"/>
      <c r="D97" s="217" t="s">
        <v>139</v>
      </c>
      <c r="E97" s="224" t="s">
        <v>19</v>
      </c>
      <c r="F97" s="225" t="s">
        <v>548</v>
      </c>
      <c r="G97" s="223"/>
      <c r="H97" s="226">
        <v>33.840000000000003</v>
      </c>
      <c r="I97" s="227"/>
      <c r="J97" s="223"/>
      <c r="K97" s="223"/>
      <c r="L97" s="228"/>
      <c r="M97" s="229"/>
      <c r="N97" s="230"/>
      <c r="O97" s="230"/>
      <c r="P97" s="230"/>
      <c r="Q97" s="230"/>
      <c r="R97" s="230"/>
      <c r="S97" s="230"/>
      <c r="T97" s="231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32" t="s">
        <v>139</v>
      </c>
      <c r="AU97" s="232" t="s">
        <v>80</v>
      </c>
      <c r="AV97" s="13" t="s">
        <v>80</v>
      </c>
      <c r="AW97" s="13" t="s">
        <v>31</v>
      </c>
      <c r="AX97" s="13" t="s">
        <v>77</v>
      </c>
      <c r="AY97" s="232" t="s">
        <v>122</v>
      </c>
    </row>
    <row r="98" s="2" customFormat="1" ht="33" customHeight="1">
      <c r="A98" s="38"/>
      <c r="B98" s="39"/>
      <c r="C98" s="204" t="s">
        <v>129</v>
      </c>
      <c r="D98" s="204" t="s">
        <v>124</v>
      </c>
      <c r="E98" s="205" t="s">
        <v>186</v>
      </c>
      <c r="F98" s="206" t="s">
        <v>187</v>
      </c>
      <c r="G98" s="207" t="s">
        <v>135</v>
      </c>
      <c r="H98" s="208">
        <v>0.59999999999999998</v>
      </c>
      <c r="I98" s="209"/>
      <c r="J98" s="210">
        <f>ROUND(I98*H98,2)</f>
        <v>0</v>
      </c>
      <c r="K98" s="206" t="s">
        <v>128</v>
      </c>
      <c r="L98" s="44"/>
      <c r="M98" s="211" t="s">
        <v>19</v>
      </c>
      <c r="N98" s="212" t="s">
        <v>40</v>
      </c>
      <c r="O98" s="84"/>
      <c r="P98" s="213">
        <f>O98*H98</f>
        <v>0</v>
      </c>
      <c r="Q98" s="213">
        <v>0</v>
      </c>
      <c r="R98" s="213">
        <f>Q98*H98</f>
        <v>0</v>
      </c>
      <c r="S98" s="213">
        <v>0</v>
      </c>
      <c r="T98" s="214">
        <f>S98*H98</f>
        <v>0</v>
      </c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R98" s="215" t="s">
        <v>129</v>
      </c>
      <c r="AT98" s="215" t="s">
        <v>124</v>
      </c>
      <c r="AU98" s="215" t="s">
        <v>80</v>
      </c>
      <c r="AY98" s="17" t="s">
        <v>122</v>
      </c>
      <c r="BE98" s="216">
        <f>IF(N98="základní",J98,0)</f>
        <v>0</v>
      </c>
      <c r="BF98" s="216">
        <f>IF(N98="snížená",J98,0)</f>
        <v>0</v>
      </c>
      <c r="BG98" s="216">
        <f>IF(N98="zákl. přenesená",J98,0)</f>
        <v>0</v>
      </c>
      <c r="BH98" s="216">
        <f>IF(N98="sníž. přenesená",J98,0)</f>
        <v>0</v>
      </c>
      <c r="BI98" s="216">
        <f>IF(N98="nulová",J98,0)</f>
        <v>0</v>
      </c>
      <c r="BJ98" s="17" t="s">
        <v>77</v>
      </c>
      <c r="BK98" s="216">
        <f>ROUND(I98*H98,2)</f>
        <v>0</v>
      </c>
      <c r="BL98" s="17" t="s">
        <v>129</v>
      </c>
      <c r="BM98" s="215" t="s">
        <v>549</v>
      </c>
    </row>
    <row r="99" s="2" customFormat="1">
      <c r="A99" s="38"/>
      <c r="B99" s="39"/>
      <c r="C99" s="40"/>
      <c r="D99" s="217" t="s">
        <v>131</v>
      </c>
      <c r="E99" s="40"/>
      <c r="F99" s="218" t="s">
        <v>189</v>
      </c>
      <c r="G99" s="40"/>
      <c r="H99" s="40"/>
      <c r="I99" s="219"/>
      <c r="J99" s="40"/>
      <c r="K99" s="40"/>
      <c r="L99" s="44"/>
      <c r="M99" s="220"/>
      <c r="N99" s="221"/>
      <c r="O99" s="84"/>
      <c r="P99" s="84"/>
      <c r="Q99" s="84"/>
      <c r="R99" s="84"/>
      <c r="S99" s="84"/>
      <c r="T99" s="85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T99" s="17" t="s">
        <v>131</v>
      </c>
      <c r="AU99" s="17" t="s">
        <v>80</v>
      </c>
    </row>
    <row r="100" s="13" customFormat="1">
      <c r="A100" s="13"/>
      <c r="B100" s="222"/>
      <c r="C100" s="223"/>
      <c r="D100" s="217" t="s">
        <v>139</v>
      </c>
      <c r="E100" s="224" t="s">
        <v>19</v>
      </c>
      <c r="F100" s="225" t="s">
        <v>550</v>
      </c>
      <c r="G100" s="223"/>
      <c r="H100" s="226">
        <v>0.59999999999999998</v>
      </c>
      <c r="I100" s="227"/>
      <c r="J100" s="223"/>
      <c r="K100" s="223"/>
      <c r="L100" s="228"/>
      <c r="M100" s="229"/>
      <c r="N100" s="230"/>
      <c r="O100" s="230"/>
      <c r="P100" s="230"/>
      <c r="Q100" s="230"/>
      <c r="R100" s="230"/>
      <c r="S100" s="230"/>
      <c r="T100" s="231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32" t="s">
        <v>139</v>
      </c>
      <c r="AU100" s="232" t="s">
        <v>80</v>
      </c>
      <c r="AV100" s="13" t="s">
        <v>80</v>
      </c>
      <c r="AW100" s="13" t="s">
        <v>31</v>
      </c>
      <c r="AX100" s="13" t="s">
        <v>69</v>
      </c>
      <c r="AY100" s="232" t="s">
        <v>122</v>
      </c>
    </row>
    <row r="101" s="14" customFormat="1">
      <c r="A101" s="14"/>
      <c r="B101" s="233"/>
      <c r="C101" s="234"/>
      <c r="D101" s="217" t="s">
        <v>139</v>
      </c>
      <c r="E101" s="235" t="s">
        <v>19</v>
      </c>
      <c r="F101" s="236" t="s">
        <v>142</v>
      </c>
      <c r="G101" s="234"/>
      <c r="H101" s="237">
        <v>0.59999999999999998</v>
      </c>
      <c r="I101" s="238"/>
      <c r="J101" s="234"/>
      <c r="K101" s="234"/>
      <c r="L101" s="239"/>
      <c r="M101" s="240"/>
      <c r="N101" s="241"/>
      <c r="O101" s="241"/>
      <c r="P101" s="241"/>
      <c r="Q101" s="241"/>
      <c r="R101" s="241"/>
      <c r="S101" s="241"/>
      <c r="T101" s="242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T101" s="243" t="s">
        <v>139</v>
      </c>
      <c r="AU101" s="243" t="s">
        <v>80</v>
      </c>
      <c r="AV101" s="14" t="s">
        <v>129</v>
      </c>
      <c r="AW101" s="14" t="s">
        <v>4</v>
      </c>
      <c r="AX101" s="14" t="s">
        <v>77</v>
      </c>
      <c r="AY101" s="243" t="s">
        <v>122</v>
      </c>
    </row>
    <row r="102" s="2" customFormat="1" ht="33" customHeight="1">
      <c r="A102" s="38"/>
      <c r="B102" s="39"/>
      <c r="C102" s="204" t="s">
        <v>153</v>
      </c>
      <c r="D102" s="204" t="s">
        <v>124</v>
      </c>
      <c r="E102" s="205" t="s">
        <v>232</v>
      </c>
      <c r="F102" s="206" t="s">
        <v>233</v>
      </c>
      <c r="G102" s="207" t="s">
        <v>135</v>
      </c>
      <c r="H102" s="208">
        <v>33.840000000000003</v>
      </c>
      <c r="I102" s="209"/>
      <c r="J102" s="210">
        <f>ROUND(I102*H102,2)</f>
        <v>0</v>
      </c>
      <c r="K102" s="206" t="s">
        <v>128</v>
      </c>
      <c r="L102" s="44"/>
      <c r="M102" s="211" t="s">
        <v>19</v>
      </c>
      <c r="N102" s="212" t="s">
        <v>40</v>
      </c>
      <c r="O102" s="84"/>
      <c r="P102" s="213">
        <f>O102*H102</f>
        <v>0</v>
      </c>
      <c r="Q102" s="213">
        <v>0</v>
      </c>
      <c r="R102" s="213">
        <f>Q102*H102</f>
        <v>0</v>
      </c>
      <c r="S102" s="213">
        <v>0</v>
      </c>
      <c r="T102" s="214">
        <f>S102*H102</f>
        <v>0</v>
      </c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R102" s="215" t="s">
        <v>129</v>
      </c>
      <c r="AT102" s="215" t="s">
        <v>124</v>
      </c>
      <c r="AU102" s="215" t="s">
        <v>80</v>
      </c>
      <c r="AY102" s="17" t="s">
        <v>122</v>
      </c>
      <c r="BE102" s="216">
        <f>IF(N102="základní",J102,0)</f>
        <v>0</v>
      </c>
      <c r="BF102" s="216">
        <f>IF(N102="snížená",J102,0)</f>
        <v>0</v>
      </c>
      <c r="BG102" s="216">
        <f>IF(N102="zákl. přenesená",J102,0)</f>
        <v>0</v>
      </c>
      <c r="BH102" s="216">
        <f>IF(N102="sníž. přenesená",J102,0)</f>
        <v>0</v>
      </c>
      <c r="BI102" s="216">
        <f>IF(N102="nulová",J102,0)</f>
        <v>0</v>
      </c>
      <c r="BJ102" s="17" t="s">
        <v>77</v>
      </c>
      <c r="BK102" s="216">
        <f>ROUND(I102*H102,2)</f>
        <v>0</v>
      </c>
      <c r="BL102" s="17" t="s">
        <v>129</v>
      </c>
      <c r="BM102" s="215" t="s">
        <v>551</v>
      </c>
    </row>
    <row r="103" s="2" customFormat="1">
      <c r="A103" s="38"/>
      <c r="B103" s="39"/>
      <c r="C103" s="40"/>
      <c r="D103" s="217" t="s">
        <v>131</v>
      </c>
      <c r="E103" s="40"/>
      <c r="F103" s="218" t="s">
        <v>235</v>
      </c>
      <c r="G103" s="40"/>
      <c r="H103" s="40"/>
      <c r="I103" s="219"/>
      <c r="J103" s="40"/>
      <c r="K103" s="40"/>
      <c r="L103" s="44"/>
      <c r="M103" s="220"/>
      <c r="N103" s="221"/>
      <c r="O103" s="84"/>
      <c r="P103" s="84"/>
      <c r="Q103" s="84"/>
      <c r="R103" s="84"/>
      <c r="S103" s="84"/>
      <c r="T103" s="85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T103" s="17" t="s">
        <v>131</v>
      </c>
      <c r="AU103" s="17" t="s">
        <v>80</v>
      </c>
    </row>
    <row r="104" s="13" customFormat="1">
      <c r="A104" s="13"/>
      <c r="B104" s="222"/>
      <c r="C104" s="223"/>
      <c r="D104" s="217" t="s">
        <v>139</v>
      </c>
      <c r="E104" s="224" t="s">
        <v>19</v>
      </c>
      <c r="F104" s="225" t="s">
        <v>552</v>
      </c>
      <c r="G104" s="223"/>
      <c r="H104" s="226">
        <v>33.840000000000003</v>
      </c>
      <c r="I104" s="227"/>
      <c r="J104" s="223"/>
      <c r="K104" s="223"/>
      <c r="L104" s="228"/>
      <c r="M104" s="229"/>
      <c r="N104" s="230"/>
      <c r="O104" s="230"/>
      <c r="P104" s="230"/>
      <c r="Q104" s="230"/>
      <c r="R104" s="230"/>
      <c r="S104" s="230"/>
      <c r="T104" s="231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32" t="s">
        <v>139</v>
      </c>
      <c r="AU104" s="232" t="s">
        <v>80</v>
      </c>
      <c r="AV104" s="13" t="s">
        <v>80</v>
      </c>
      <c r="AW104" s="13" t="s">
        <v>31</v>
      </c>
      <c r="AX104" s="13" t="s">
        <v>69</v>
      </c>
      <c r="AY104" s="232" t="s">
        <v>122</v>
      </c>
    </row>
    <row r="105" s="14" customFormat="1">
      <c r="A105" s="14"/>
      <c r="B105" s="233"/>
      <c r="C105" s="234"/>
      <c r="D105" s="217" t="s">
        <v>139</v>
      </c>
      <c r="E105" s="235" t="s">
        <v>19</v>
      </c>
      <c r="F105" s="236" t="s">
        <v>142</v>
      </c>
      <c r="G105" s="234"/>
      <c r="H105" s="237">
        <v>33.840000000000003</v>
      </c>
      <c r="I105" s="238"/>
      <c r="J105" s="234"/>
      <c r="K105" s="234"/>
      <c r="L105" s="239"/>
      <c r="M105" s="240"/>
      <c r="N105" s="241"/>
      <c r="O105" s="241"/>
      <c r="P105" s="241"/>
      <c r="Q105" s="241"/>
      <c r="R105" s="241"/>
      <c r="S105" s="241"/>
      <c r="T105" s="242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T105" s="243" t="s">
        <v>139</v>
      </c>
      <c r="AU105" s="243" t="s">
        <v>80</v>
      </c>
      <c r="AV105" s="14" t="s">
        <v>129</v>
      </c>
      <c r="AW105" s="14" t="s">
        <v>4</v>
      </c>
      <c r="AX105" s="14" t="s">
        <v>77</v>
      </c>
      <c r="AY105" s="243" t="s">
        <v>122</v>
      </c>
    </row>
    <row r="106" s="2" customFormat="1">
      <c r="A106" s="38"/>
      <c r="B106" s="39"/>
      <c r="C106" s="204" t="s">
        <v>159</v>
      </c>
      <c r="D106" s="204" t="s">
        <v>124</v>
      </c>
      <c r="E106" s="205" t="s">
        <v>238</v>
      </c>
      <c r="F106" s="206" t="s">
        <v>239</v>
      </c>
      <c r="G106" s="207" t="s">
        <v>135</v>
      </c>
      <c r="H106" s="208">
        <v>507.60000000000002</v>
      </c>
      <c r="I106" s="209"/>
      <c r="J106" s="210">
        <f>ROUND(I106*H106,2)</f>
        <v>0</v>
      </c>
      <c r="K106" s="206" t="s">
        <v>128</v>
      </c>
      <c r="L106" s="44"/>
      <c r="M106" s="211" t="s">
        <v>19</v>
      </c>
      <c r="N106" s="212" t="s">
        <v>40</v>
      </c>
      <c r="O106" s="84"/>
      <c r="P106" s="213">
        <f>O106*H106</f>
        <v>0</v>
      </c>
      <c r="Q106" s="213">
        <v>0</v>
      </c>
      <c r="R106" s="213">
        <f>Q106*H106</f>
        <v>0</v>
      </c>
      <c r="S106" s="213">
        <v>0</v>
      </c>
      <c r="T106" s="214">
        <f>S106*H106</f>
        <v>0</v>
      </c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R106" s="215" t="s">
        <v>129</v>
      </c>
      <c r="AT106" s="215" t="s">
        <v>124</v>
      </c>
      <c r="AU106" s="215" t="s">
        <v>80</v>
      </c>
      <c r="AY106" s="17" t="s">
        <v>122</v>
      </c>
      <c r="BE106" s="216">
        <f>IF(N106="základní",J106,0)</f>
        <v>0</v>
      </c>
      <c r="BF106" s="216">
        <f>IF(N106="snížená",J106,0)</f>
        <v>0</v>
      </c>
      <c r="BG106" s="216">
        <f>IF(N106="zákl. přenesená",J106,0)</f>
        <v>0</v>
      </c>
      <c r="BH106" s="216">
        <f>IF(N106="sníž. přenesená",J106,0)</f>
        <v>0</v>
      </c>
      <c r="BI106" s="216">
        <f>IF(N106="nulová",J106,0)</f>
        <v>0</v>
      </c>
      <c r="BJ106" s="17" t="s">
        <v>77</v>
      </c>
      <c r="BK106" s="216">
        <f>ROUND(I106*H106,2)</f>
        <v>0</v>
      </c>
      <c r="BL106" s="17" t="s">
        <v>129</v>
      </c>
      <c r="BM106" s="215" t="s">
        <v>553</v>
      </c>
    </row>
    <row r="107" s="2" customFormat="1">
      <c r="A107" s="38"/>
      <c r="B107" s="39"/>
      <c r="C107" s="40"/>
      <c r="D107" s="217" t="s">
        <v>131</v>
      </c>
      <c r="E107" s="40"/>
      <c r="F107" s="218" t="s">
        <v>241</v>
      </c>
      <c r="G107" s="40"/>
      <c r="H107" s="40"/>
      <c r="I107" s="219"/>
      <c r="J107" s="40"/>
      <c r="K107" s="40"/>
      <c r="L107" s="44"/>
      <c r="M107" s="220"/>
      <c r="N107" s="221"/>
      <c r="O107" s="84"/>
      <c r="P107" s="84"/>
      <c r="Q107" s="84"/>
      <c r="R107" s="84"/>
      <c r="S107" s="84"/>
      <c r="T107" s="85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T107" s="17" t="s">
        <v>131</v>
      </c>
      <c r="AU107" s="17" t="s">
        <v>80</v>
      </c>
    </row>
    <row r="108" s="13" customFormat="1">
      <c r="A108" s="13"/>
      <c r="B108" s="222"/>
      <c r="C108" s="223"/>
      <c r="D108" s="217" t="s">
        <v>139</v>
      </c>
      <c r="E108" s="224" t="s">
        <v>19</v>
      </c>
      <c r="F108" s="225" t="s">
        <v>554</v>
      </c>
      <c r="G108" s="223"/>
      <c r="H108" s="226">
        <v>507.60000000000002</v>
      </c>
      <c r="I108" s="227"/>
      <c r="J108" s="223"/>
      <c r="K108" s="223"/>
      <c r="L108" s="228"/>
      <c r="M108" s="229"/>
      <c r="N108" s="230"/>
      <c r="O108" s="230"/>
      <c r="P108" s="230"/>
      <c r="Q108" s="230"/>
      <c r="R108" s="230"/>
      <c r="S108" s="230"/>
      <c r="T108" s="231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32" t="s">
        <v>139</v>
      </c>
      <c r="AU108" s="232" t="s">
        <v>80</v>
      </c>
      <c r="AV108" s="13" t="s">
        <v>80</v>
      </c>
      <c r="AW108" s="13" t="s">
        <v>31</v>
      </c>
      <c r="AX108" s="13" t="s">
        <v>69</v>
      </c>
      <c r="AY108" s="232" t="s">
        <v>122</v>
      </c>
    </row>
    <row r="109" s="14" customFormat="1">
      <c r="A109" s="14"/>
      <c r="B109" s="233"/>
      <c r="C109" s="234"/>
      <c r="D109" s="217" t="s">
        <v>139</v>
      </c>
      <c r="E109" s="235" t="s">
        <v>19</v>
      </c>
      <c r="F109" s="236" t="s">
        <v>142</v>
      </c>
      <c r="G109" s="234"/>
      <c r="H109" s="237">
        <v>507.60000000000002</v>
      </c>
      <c r="I109" s="238"/>
      <c r="J109" s="234"/>
      <c r="K109" s="234"/>
      <c r="L109" s="239"/>
      <c r="M109" s="240"/>
      <c r="N109" s="241"/>
      <c r="O109" s="241"/>
      <c r="P109" s="241"/>
      <c r="Q109" s="241"/>
      <c r="R109" s="241"/>
      <c r="S109" s="241"/>
      <c r="T109" s="242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243" t="s">
        <v>139</v>
      </c>
      <c r="AU109" s="243" t="s">
        <v>80</v>
      </c>
      <c r="AV109" s="14" t="s">
        <v>129</v>
      </c>
      <c r="AW109" s="14" t="s">
        <v>4</v>
      </c>
      <c r="AX109" s="14" t="s">
        <v>77</v>
      </c>
      <c r="AY109" s="243" t="s">
        <v>122</v>
      </c>
    </row>
    <row r="110" s="2" customFormat="1">
      <c r="A110" s="38"/>
      <c r="B110" s="39"/>
      <c r="C110" s="204" t="s">
        <v>166</v>
      </c>
      <c r="D110" s="204" t="s">
        <v>124</v>
      </c>
      <c r="E110" s="205" t="s">
        <v>255</v>
      </c>
      <c r="F110" s="206" t="s">
        <v>256</v>
      </c>
      <c r="G110" s="207" t="s">
        <v>257</v>
      </c>
      <c r="H110" s="208">
        <v>60.911999999999999</v>
      </c>
      <c r="I110" s="209"/>
      <c r="J110" s="210">
        <f>ROUND(I110*H110,2)</f>
        <v>0</v>
      </c>
      <c r="K110" s="206" t="s">
        <v>128</v>
      </c>
      <c r="L110" s="44"/>
      <c r="M110" s="211" t="s">
        <v>19</v>
      </c>
      <c r="N110" s="212" t="s">
        <v>40</v>
      </c>
      <c r="O110" s="84"/>
      <c r="P110" s="213">
        <f>O110*H110</f>
        <v>0</v>
      </c>
      <c r="Q110" s="213">
        <v>0</v>
      </c>
      <c r="R110" s="213">
        <f>Q110*H110</f>
        <v>0</v>
      </c>
      <c r="S110" s="213">
        <v>0</v>
      </c>
      <c r="T110" s="214">
        <f>S110*H110</f>
        <v>0</v>
      </c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R110" s="215" t="s">
        <v>129</v>
      </c>
      <c r="AT110" s="215" t="s">
        <v>124</v>
      </c>
      <c r="AU110" s="215" t="s">
        <v>80</v>
      </c>
      <c r="AY110" s="17" t="s">
        <v>122</v>
      </c>
      <c r="BE110" s="216">
        <f>IF(N110="základní",J110,0)</f>
        <v>0</v>
      </c>
      <c r="BF110" s="216">
        <f>IF(N110="snížená",J110,0)</f>
        <v>0</v>
      </c>
      <c r="BG110" s="216">
        <f>IF(N110="zákl. přenesená",J110,0)</f>
        <v>0</v>
      </c>
      <c r="BH110" s="216">
        <f>IF(N110="sníž. přenesená",J110,0)</f>
        <v>0</v>
      </c>
      <c r="BI110" s="216">
        <f>IF(N110="nulová",J110,0)</f>
        <v>0</v>
      </c>
      <c r="BJ110" s="17" t="s">
        <v>77</v>
      </c>
      <c r="BK110" s="216">
        <f>ROUND(I110*H110,2)</f>
        <v>0</v>
      </c>
      <c r="BL110" s="17" t="s">
        <v>129</v>
      </c>
      <c r="BM110" s="215" t="s">
        <v>555</v>
      </c>
    </row>
    <row r="111" s="2" customFormat="1">
      <c r="A111" s="38"/>
      <c r="B111" s="39"/>
      <c r="C111" s="40"/>
      <c r="D111" s="217" t="s">
        <v>131</v>
      </c>
      <c r="E111" s="40"/>
      <c r="F111" s="218" t="s">
        <v>259</v>
      </c>
      <c r="G111" s="40"/>
      <c r="H111" s="40"/>
      <c r="I111" s="219"/>
      <c r="J111" s="40"/>
      <c r="K111" s="40"/>
      <c r="L111" s="44"/>
      <c r="M111" s="220"/>
      <c r="N111" s="221"/>
      <c r="O111" s="84"/>
      <c r="P111" s="84"/>
      <c r="Q111" s="84"/>
      <c r="R111" s="84"/>
      <c r="S111" s="84"/>
      <c r="T111" s="85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T111" s="17" t="s">
        <v>131</v>
      </c>
      <c r="AU111" s="17" t="s">
        <v>80</v>
      </c>
    </row>
    <row r="112" s="13" customFormat="1">
      <c r="A112" s="13"/>
      <c r="B112" s="222"/>
      <c r="C112" s="223"/>
      <c r="D112" s="217" t="s">
        <v>139</v>
      </c>
      <c r="E112" s="224" t="s">
        <v>19</v>
      </c>
      <c r="F112" s="225" t="s">
        <v>556</v>
      </c>
      <c r="G112" s="223"/>
      <c r="H112" s="226">
        <v>60.911999999999999</v>
      </c>
      <c r="I112" s="227"/>
      <c r="J112" s="223"/>
      <c r="K112" s="223"/>
      <c r="L112" s="228"/>
      <c r="M112" s="229"/>
      <c r="N112" s="230"/>
      <c r="O112" s="230"/>
      <c r="P112" s="230"/>
      <c r="Q112" s="230"/>
      <c r="R112" s="230"/>
      <c r="S112" s="230"/>
      <c r="T112" s="231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32" t="s">
        <v>139</v>
      </c>
      <c r="AU112" s="232" t="s">
        <v>80</v>
      </c>
      <c r="AV112" s="13" t="s">
        <v>80</v>
      </c>
      <c r="AW112" s="13" t="s">
        <v>31</v>
      </c>
      <c r="AX112" s="13" t="s">
        <v>69</v>
      </c>
      <c r="AY112" s="232" t="s">
        <v>122</v>
      </c>
    </row>
    <row r="113" s="14" customFormat="1">
      <c r="A113" s="14"/>
      <c r="B113" s="233"/>
      <c r="C113" s="234"/>
      <c r="D113" s="217" t="s">
        <v>139</v>
      </c>
      <c r="E113" s="235" t="s">
        <v>19</v>
      </c>
      <c r="F113" s="236" t="s">
        <v>142</v>
      </c>
      <c r="G113" s="234"/>
      <c r="H113" s="237">
        <v>60.911999999999999</v>
      </c>
      <c r="I113" s="238"/>
      <c r="J113" s="234"/>
      <c r="K113" s="234"/>
      <c r="L113" s="239"/>
      <c r="M113" s="240"/>
      <c r="N113" s="241"/>
      <c r="O113" s="241"/>
      <c r="P113" s="241"/>
      <c r="Q113" s="241"/>
      <c r="R113" s="241"/>
      <c r="S113" s="241"/>
      <c r="T113" s="242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243" t="s">
        <v>139</v>
      </c>
      <c r="AU113" s="243" t="s">
        <v>80</v>
      </c>
      <c r="AV113" s="14" t="s">
        <v>129</v>
      </c>
      <c r="AW113" s="14" t="s">
        <v>4</v>
      </c>
      <c r="AX113" s="14" t="s">
        <v>77</v>
      </c>
      <c r="AY113" s="243" t="s">
        <v>122</v>
      </c>
    </row>
    <row r="114" s="2" customFormat="1" ht="16.5" customHeight="1">
      <c r="A114" s="38"/>
      <c r="B114" s="39"/>
      <c r="C114" s="204" t="s">
        <v>173</v>
      </c>
      <c r="D114" s="204" t="s">
        <v>124</v>
      </c>
      <c r="E114" s="205" t="s">
        <v>267</v>
      </c>
      <c r="F114" s="206" t="s">
        <v>268</v>
      </c>
      <c r="G114" s="207" t="s">
        <v>135</v>
      </c>
      <c r="H114" s="208">
        <v>33.840000000000003</v>
      </c>
      <c r="I114" s="209"/>
      <c r="J114" s="210">
        <f>ROUND(I114*H114,2)</f>
        <v>0</v>
      </c>
      <c r="K114" s="206" t="s">
        <v>128</v>
      </c>
      <c r="L114" s="44"/>
      <c r="M114" s="211" t="s">
        <v>19</v>
      </c>
      <c r="N114" s="212" t="s">
        <v>40</v>
      </c>
      <c r="O114" s="84"/>
      <c r="P114" s="213">
        <f>O114*H114</f>
        <v>0</v>
      </c>
      <c r="Q114" s="213">
        <v>0</v>
      </c>
      <c r="R114" s="213">
        <f>Q114*H114</f>
        <v>0</v>
      </c>
      <c r="S114" s="213">
        <v>0</v>
      </c>
      <c r="T114" s="214">
        <f>S114*H114</f>
        <v>0</v>
      </c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R114" s="215" t="s">
        <v>129</v>
      </c>
      <c r="AT114" s="215" t="s">
        <v>124</v>
      </c>
      <c r="AU114" s="215" t="s">
        <v>80</v>
      </c>
      <c r="AY114" s="17" t="s">
        <v>122</v>
      </c>
      <c r="BE114" s="216">
        <f>IF(N114="základní",J114,0)</f>
        <v>0</v>
      </c>
      <c r="BF114" s="216">
        <f>IF(N114="snížená",J114,0)</f>
        <v>0</v>
      </c>
      <c r="BG114" s="216">
        <f>IF(N114="zákl. přenesená",J114,0)</f>
        <v>0</v>
      </c>
      <c r="BH114" s="216">
        <f>IF(N114="sníž. přenesená",J114,0)</f>
        <v>0</v>
      </c>
      <c r="BI114" s="216">
        <f>IF(N114="nulová",J114,0)</f>
        <v>0</v>
      </c>
      <c r="BJ114" s="17" t="s">
        <v>77</v>
      </c>
      <c r="BK114" s="216">
        <f>ROUND(I114*H114,2)</f>
        <v>0</v>
      </c>
      <c r="BL114" s="17" t="s">
        <v>129</v>
      </c>
      <c r="BM114" s="215" t="s">
        <v>557</v>
      </c>
    </row>
    <row r="115" s="2" customFormat="1">
      <c r="A115" s="38"/>
      <c r="B115" s="39"/>
      <c r="C115" s="40"/>
      <c r="D115" s="217" t="s">
        <v>131</v>
      </c>
      <c r="E115" s="40"/>
      <c r="F115" s="218" t="s">
        <v>270</v>
      </c>
      <c r="G115" s="40"/>
      <c r="H115" s="40"/>
      <c r="I115" s="219"/>
      <c r="J115" s="40"/>
      <c r="K115" s="40"/>
      <c r="L115" s="44"/>
      <c r="M115" s="220"/>
      <c r="N115" s="221"/>
      <c r="O115" s="84"/>
      <c r="P115" s="84"/>
      <c r="Q115" s="84"/>
      <c r="R115" s="84"/>
      <c r="S115" s="84"/>
      <c r="T115" s="85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T115" s="17" t="s">
        <v>131</v>
      </c>
      <c r="AU115" s="17" t="s">
        <v>80</v>
      </c>
    </row>
    <row r="116" s="13" customFormat="1">
      <c r="A116" s="13"/>
      <c r="B116" s="222"/>
      <c r="C116" s="223"/>
      <c r="D116" s="217" t="s">
        <v>139</v>
      </c>
      <c r="E116" s="224" t="s">
        <v>19</v>
      </c>
      <c r="F116" s="225" t="s">
        <v>552</v>
      </c>
      <c r="G116" s="223"/>
      <c r="H116" s="226">
        <v>33.840000000000003</v>
      </c>
      <c r="I116" s="227"/>
      <c r="J116" s="223"/>
      <c r="K116" s="223"/>
      <c r="L116" s="228"/>
      <c r="M116" s="229"/>
      <c r="N116" s="230"/>
      <c r="O116" s="230"/>
      <c r="P116" s="230"/>
      <c r="Q116" s="230"/>
      <c r="R116" s="230"/>
      <c r="S116" s="230"/>
      <c r="T116" s="231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32" t="s">
        <v>139</v>
      </c>
      <c r="AU116" s="232" t="s">
        <v>80</v>
      </c>
      <c r="AV116" s="13" t="s">
        <v>80</v>
      </c>
      <c r="AW116" s="13" t="s">
        <v>31</v>
      </c>
      <c r="AX116" s="13" t="s">
        <v>69</v>
      </c>
      <c r="AY116" s="232" t="s">
        <v>122</v>
      </c>
    </row>
    <row r="117" s="14" customFormat="1">
      <c r="A117" s="14"/>
      <c r="B117" s="233"/>
      <c r="C117" s="234"/>
      <c r="D117" s="217" t="s">
        <v>139</v>
      </c>
      <c r="E117" s="235" t="s">
        <v>19</v>
      </c>
      <c r="F117" s="236" t="s">
        <v>142</v>
      </c>
      <c r="G117" s="234"/>
      <c r="H117" s="237">
        <v>33.840000000000003</v>
      </c>
      <c r="I117" s="238"/>
      <c r="J117" s="234"/>
      <c r="K117" s="234"/>
      <c r="L117" s="239"/>
      <c r="M117" s="240"/>
      <c r="N117" s="241"/>
      <c r="O117" s="241"/>
      <c r="P117" s="241"/>
      <c r="Q117" s="241"/>
      <c r="R117" s="241"/>
      <c r="S117" s="241"/>
      <c r="T117" s="242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T117" s="243" t="s">
        <v>139</v>
      </c>
      <c r="AU117" s="243" t="s">
        <v>80</v>
      </c>
      <c r="AV117" s="14" t="s">
        <v>129</v>
      </c>
      <c r="AW117" s="14" t="s">
        <v>4</v>
      </c>
      <c r="AX117" s="14" t="s">
        <v>77</v>
      </c>
      <c r="AY117" s="243" t="s">
        <v>122</v>
      </c>
    </row>
    <row r="118" s="2" customFormat="1">
      <c r="A118" s="38"/>
      <c r="B118" s="39"/>
      <c r="C118" s="204" t="s">
        <v>179</v>
      </c>
      <c r="D118" s="204" t="s">
        <v>124</v>
      </c>
      <c r="E118" s="205" t="s">
        <v>273</v>
      </c>
      <c r="F118" s="206" t="s">
        <v>274</v>
      </c>
      <c r="G118" s="207" t="s">
        <v>135</v>
      </c>
      <c r="H118" s="208">
        <v>0.59999999999999998</v>
      </c>
      <c r="I118" s="209"/>
      <c r="J118" s="210">
        <f>ROUND(I118*H118,2)</f>
        <v>0</v>
      </c>
      <c r="K118" s="206" t="s">
        <v>128</v>
      </c>
      <c r="L118" s="44"/>
      <c r="M118" s="211" t="s">
        <v>19</v>
      </c>
      <c r="N118" s="212" t="s">
        <v>40</v>
      </c>
      <c r="O118" s="84"/>
      <c r="P118" s="213">
        <f>O118*H118</f>
        <v>0</v>
      </c>
      <c r="Q118" s="213">
        <v>0</v>
      </c>
      <c r="R118" s="213">
        <f>Q118*H118</f>
        <v>0</v>
      </c>
      <c r="S118" s="213">
        <v>0</v>
      </c>
      <c r="T118" s="214">
        <f>S118*H118</f>
        <v>0</v>
      </c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R118" s="215" t="s">
        <v>129</v>
      </c>
      <c r="AT118" s="215" t="s">
        <v>124</v>
      </c>
      <c r="AU118" s="215" t="s">
        <v>80</v>
      </c>
      <c r="AY118" s="17" t="s">
        <v>122</v>
      </c>
      <c r="BE118" s="216">
        <f>IF(N118="základní",J118,0)</f>
        <v>0</v>
      </c>
      <c r="BF118" s="216">
        <f>IF(N118="snížená",J118,0)</f>
        <v>0</v>
      </c>
      <c r="BG118" s="216">
        <f>IF(N118="zákl. přenesená",J118,0)</f>
        <v>0</v>
      </c>
      <c r="BH118" s="216">
        <f>IF(N118="sníž. přenesená",J118,0)</f>
        <v>0</v>
      </c>
      <c r="BI118" s="216">
        <f>IF(N118="nulová",J118,0)</f>
        <v>0</v>
      </c>
      <c r="BJ118" s="17" t="s">
        <v>77</v>
      </c>
      <c r="BK118" s="216">
        <f>ROUND(I118*H118,2)</f>
        <v>0</v>
      </c>
      <c r="BL118" s="17" t="s">
        <v>129</v>
      </c>
      <c r="BM118" s="215" t="s">
        <v>558</v>
      </c>
    </row>
    <row r="119" s="2" customFormat="1">
      <c r="A119" s="38"/>
      <c r="B119" s="39"/>
      <c r="C119" s="40"/>
      <c r="D119" s="217" t="s">
        <v>131</v>
      </c>
      <c r="E119" s="40"/>
      <c r="F119" s="218" t="s">
        <v>276</v>
      </c>
      <c r="G119" s="40"/>
      <c r="H119" s="40"/>
      <c r="I119" s="219"/>
      <c r="J119" s="40"/>
      <c r="K119" s="40"/>
      <c r="L119" s="44"/>
      <c r="M119" s="220"/>
      <c r="N119" s="221"/>
      <c r="O119" s="84"/>
      <c r="P119" s="84"/>
      <c r="Q119" s="84"/>
      <c r="R119" s="84"/>
      <c r="S119" s="84"/>
      <c r="T119" s="85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T119" s="17" t="s">
        <v>131</v>
      </c>
      <c r="AU119" s="17" t="s">
        <v>80</v>
      </c>
    </row>
    <row r="120" s="13" customFormat="1">
      <c r="A120" s="13"/>
      <c r="B120" s="222"/>
      <c r="C120" s="223"/>
      <c r="D120" s="217" t="s">
        <v>139</v>
      </c>
      <c r="E120" s="224" t="s">
        <v>19</v>
      </c>
      <c r="F120" s="225" t="s">
        <v>550</v>
      </c>
      <c r="G120" s="223"/>
      <c r="H120" s="226">
        <v>0.59999999999999998</v>
      </c>
      <c r="I120" s="227"/>
      <c r="J120" s="223"/>
      <c r="K120" s="223"/>
      <c r="L120" s="228"/>
      <c r="M120" s="229"/>
      <c r="N120" s="230"/>
      <c r="O120" s="230"/>
      <c r="P120" s="230"/>
      <c r="Q120" s="230"/>
      <c r="R120" s="230"/>
      <c r="S120" s="230"/>
      <c r="T120" s="231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32" t="s">
        <v>139</v>
      </c>
      <c r="AU120" s="232" t="s">
        <v>80</v>
      </c>
      <c r="AV120" s="13" t="s">
        <v>80</v>
      </c>
      <c r="AW120" s="13" t="s">
        <v>31</v>
      </c>
      <c r="AX120" s="13" t="s">
        <v>69</v>
      </c>
      <c r="AY120" s="232" t="s">
        <v>122</v>
      </c>
    </row>
    <row r="121" s="14" customFormat="1">
      <c r="A121" s="14"/>
      <c r="B121" s="233"/>
      <c r="C121" s="234"/>
      <c r="D121" s="217" t="s">
        <v>139</v>
      </c>
      <c r="E121" s="235" t="s">
        <v>19</v>
      </c>
      <c r="F121" s="236" t="s">
        <v>142</v>
      </c>
      <c r="G121" s="234"/>
      <c r="H121" s="237">
        <v>0.59999999999999998</v>
      </c>
      <c r="I121" s="238"/>
      <c r="J121" s="234"/>
      <c r="K121" s="234"/>
      <c r="L121" s="239"/>
      <c r="M121" s="240"/>
      <c r="N121" s="241"/>
      <c r="O121" s="241"/>
      <c r="P121" s="241"/>
      <c r="Q121" s="241"/>
      <c r="R121" s="241"/>
      <c r="S121" s="241"/>
      <c r="T121" s="242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T121" s="243" t="s">
        <v>139</v>
      </c>
      <c r="AU121" s="243" t="s">
        <v>80</v>
      </c>
      <c r="AV121" s="14" t="s">
        <v>129</v>
      </c>
      <c r="AW121" s="14" t="s">
        <v>4</v>
      </c>
      <c r="AX121" s="14" t="s">
        <v>77</v>
      </c>
      <c r="AY121" s="243" t="s">
        <v>122</v>
      </c>
    </row>
    <row r="122" s="2" customFormat="1" ht="33" customHeight="1">
      <c r="A122" s="38"/>
      <c r="B122" s="39"/>
      <c r="C122" s="204" t="s">
        <v>185</v>
      </c>
      <c r="D122" s="204" t="s">
        <v>124</v>
      </c>
      <c r="E122" s="205" t="s">
        <v>286</v>
      </c>
      <c r="F122" s="206" t="s">
        <v>287</v>
      </c>
      <c r="G122" s="207" t="s">
        <v>127</v>
      </c>
      <c r="H122" s="208">
        <v>3.5</v>
      </c>
      <c r="I122" s="209"/>
      <c r="J122" s="210">
        <f>ROUND(I122*H122,2)</f>
        <v>0</v>
      </c>
      <c r="K122" s="206" t="s">
        <v>128</v>
      </c>
      <c r="L122" s="44"/>
      <c r="M122" s="211" t="s">
        <v>19</v>
      </c>
      <c r="N122" s="212" t="s">
        <v>40</v>
      </c>
      <c r="O122" s="84"/>
      <c r="P122" s="213">
        <f>O122*H122</f>
        <v>0</v>
      </c>
      <c r="Q122" s="213">
        <v>0</v>
      </c>
      <c r="R122" s="213">
        <f>Q122*H122</f>
        <v>0</v>
      </c>
      <c r="S122" s="213">
        <v>0</v>
      </c>
      <c r="T122" s="214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215" t="s">
        <v>129</v>
      </c>
      <c r="AT122" s="215" t="s">
        <v>124</v>
      </c>
      <c r="AU122" s="215" t="s">
        <v>80</v>
      </c>
      <c r="AY122" s="17" t="s">
        <v>122</v>
      </c>
      <c r="BE122" s="216">
        <f>IF(N122="základní",J122,0)</f>
        <v>0</v>
      </c>
      <c r="BF122" s="216">
        <f>IF(N122="snížená",J122,0)</f>
        <v>0</v>
      </c>
      <c r="BG122" s="216">
        <f>IF(N122="zákl. přenesená",J122,0)</f>
        <v>0</v>
      </c>
      <c r="BH122" s="216">
        <f>IF(N122="sníž. přenesená",J122,0)</f>
        <v>0</v>
      </c>
      <c r="BI122" s="216">
        <f>IF(N122="nulová",J122,0)</f>
        <v>0</v>
      </c>
      <c r="BJ122" s="17" t="s">
        <v>77</v>
      </c>
      <c r="BK122" s="216">
        <f>ROUND(I122*H122,2)</f>
        <v>0</v>
      </c>
      <c r="BL122" s="17" t="s">
        <v>129</v>
      </c>
      <c r="BM122" s="215" t="s">
        <v>559</v>
      </c>
    </row>
    <row r="123" s="2" customFormat="1">
      <c r="A123" s="38"/>
      <c r="B123" s="39"/>
      <c r="C123" s="40"/>
      <c r="D123" s="217" t="s">
        <v>131</v>
      </c>
      <c r="E123" s="40"/>
      <c r="F123" s="218" t="s">
        <v>289</v>
      </c>
      <c r="G123" s="40"/>
      <c r="H123" s="40"/>
      <c r="I123" s="219"/>
      <c r="J123" s="40"/>
      <c r="K123" s="40"/>
      <c r="L123" s="44"/>
      <c r="M123" s="220"/>
      <c r="N123" s="221"/>
      <c r="O123" s="84"/>
      <c r="P123" s="84"/>
      <c r="Q123" s="84"/>
      <c r="R123" s="84"/>
      <c r="S123" s="84"/>
      <c r="T123" s="85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T123" s="17" t="s">
        <v>131</v>
      </c>
      <c r="AU123" s="17" t="s">
        <v>80</v>
      </c>
    </row>
    <row r="124" s="2" customFormat="1">
      <c r="A124" s="38"/>
      <c r="B124" s="39"/>
      <c r="C124" s="40"/>
      <c r="D124" s="217" t="s">
        <v>343</v>
      </c>
      <c r="E124" s="40"/>
      <c r="F124" s="254" t="s">
        <v>501</v>
      </c>
      <c r="G124" s="40"/>
      <c r="H124" s="40"/>
      <c r="I124" s="219"/>
      <c r="J124" s="40"/>
      <c r="K124" s="40"/>
      <c r="L124" s="44"/>
      <c r="M124" s="220"/>
      <c r="N124" s="221"/>
      <c r="O124" s="84"/>
      <c r="P124" s="84"/>
      <c r="Q124" s="84"/>
      <c r="R124" s="84"/>
      <c r="S124" s="84"/>
      <c r="T124" s="85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343</v>
      </c>
      <c r="AU124" s="17" t="s">
        <v>80</v>
      </c>
    </row>
    <row r="125" s="13" customFormat="1">
      <c r="A125" s="13"/>
      <c r="B125" s="222"/>
      <c r="C125" s="223"/>
      <c r="D125" s="217" t="s">
        <v>139</v>
      </c>
      <c r="E125" s="224" t="s">
        <v>19</v>
      </c>
      <c r="F125" s="225" t="s">
        <v>560</v>
      </c>
      <c r="G125" s="223"/>
      <c r="H125" s="226">
        <v>3.5</v>
      </c>
      <c r="I125" s="227"/>
      <c r="J125" s="223"/>
      <c r="K125" s="223"/>
      <c r="L125" s="228"/>
      <c r="M125" s="229"/>
      <c r="N125" s="230"/>
      <c r="O125" s="230"/>
      <c r="P125" s="230"/>
      <c r="Q125" s="230"/>
      <c r="R125" s="230"/>
      <c r="S125" s="230"/>
      <c r="T125" s="231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32" t="s">
        <v>139</v>
      </c>
      <c r="AU125" s="232" t="s">
        <v>80</v>
      </c>
      <c r="AV125" s="13" t="s">
        <v>80</v>
      </c>
      <c r="AW125" s="13" t="s">
        <v>31</v>
      </c>
      <c r="AX125" s="13" t="s">
        <v>69</v>
      </c>
      <c r="AY125" s="232" t="s">
        <v>122</v>
      </c>
    </row>
    <row r="126" s="14" customFormat="1">
      <c r="A126" s="14"/>
      <c r="B126" s="233"/>
      <c r="C126" s="234"/>
      <c r="D126" s="217" t="s">
        <v>139</v>
      </c>
      <c r="E126" s="235" t="s">
        <v>19</v>
      </c>
      <c r="F126" s="236" t="s">
        <v>142</v>
      </c>
      <c r="G126" s="234"/>
      <c r="H126" s="237">
        <v>3.5</v>
      </c>
      <c r="I126" s="238"/>
      <c r="J126" s="234"/>
      <c r="K126" s="234"/>
      <c r="L126" s="239"/>
      <c r="M126" s="240"/>
      <c r="N126" s="241"/>
      <c r="O126" s="241"/>
      <c r="P126" s="241"/>
      <c r="Q126" s="241"/>
      <c r="R126" s="241"/>
      <c r="S126" s="241"/>
      <c r="T126" s="242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43" t="s">
        <v>139</v>
      </c>
      <c r="AU126" s="243" t="s">
        <v>80</v>
      </c>
      <c r="AV126" s="14" t="s">
        <v>129</v>
      </c>
      <c r="AW126" s="14" t="s">
        <v>4</v>
      </c>
      <c r="AX126" s="14" t="s">
        <v>77</v>
      </c>
      <c r="AY126" s="243" t="s">
        <v>122</v>
      </c>
    </row>
    <row r="127" s="2" customFormat="1">
      <c r="A127" s="38"/>
      <c r="B127" s="39"/>
      <c r="C127" s="204" t="s">
        <v>192</v>
      </c>
      <c r="D127" s="204" t="s">
        <v>124</v>
      </c>
      <c r="E127" s="205" t="s">
        <v>503</v>
      </c>
      <c r="F127" s="206" t="s">
        <v>504</v>
      </c>
      <c r="G127" s="207" t="s">
        <v>127</v>
      </c>
      <c r="H127" s="208">
        <v>3.5</v>
      </c>
      <c r="I127" s="209"/>
      <c r="J127" s="210">
        <f>ROUND(I127*H127,2)</f>
        <v>0</v>
      </c>
      <c r="K127" s="206" t="s">
        <v>128</v>
      </c>
      <c r="L127" s="44"/>
      <c r="M127" s="211" t="s">
        <v>19</v>
      </c>
      <c r="N127" s="212" t="s">
        <v>40</v>
      </c>
      <c r="O127" s="84"/>
      <c r="P127" s="213">
        <f>O127*H127</f>
        <v>0</v>
      </c>
      <c r="Q127" s="213">
        <v>0</v>
      </c>
      <c r="R127" s="213">
        <f>Q127*H127</f>
        <v>0</v>
      </c>
      <c r="S127" s="213">
        <v>0</v>
      </c>
      <c r="T127" s="214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15" t="s">
        <v>129</v>
      </c>
      <c r="AT127" s="215" t="s">
        <v>124</v>
      </c>
      <c r="AU127" s="215" t="s">
        <v>80</v>
      </c>
      <c r="AY127" s="17" t="s">
        <v>122</v>
      </c>
      <c r="BE127" s="216">
        <f>IF(N127="základní",J127,0)</f>
        <v>0</v>
      </c>
      <c r="BF127" s="216">
        <f>IF(N127="snížená",J127,0)</f>
        <v>0</v>
      </c>
      <c r="BG127" s="216">
        <f>IF(N127="zákl. přenesená",J127,0)</f>
        <v>0</v>
      </c>
      <c r="BH127" s="216">
        <f>IF(N127="sníž. přenesená",J127,0)</f>
        <v>0</v>
      </c>
      <c r="BI127" s="216">
        <f>IF(N127="nulová",J127,0)</f>
        <v>0</v>
      </c>
      <c r="BJ127" s="17" t="s">
        <v>77</v>
      </c>
      <c r="BK127" s="216">
        <f>ROUND(I127*H127,2)</f>
        <v>0</v>
      </c>
      <c r="BL127" s="17" t="s">
        <v>129</v>
      </c>
      <c r="BM127" s="215" t="s">
        <v>561</v>
      </c>
    </row>
    <row r="128" s="2" customFormat="1">
      <c r="A128" s="38"/>
      <c r="B128" s="39"/>
      <c r="C128" s="40"/>
      <c r="D128" s="217" t="s">
        <v>131</v>
      </c>
      <c r="E128" s="40"/>
      <c r="F128" s="218" t="s">
        <v>506</v>
      </c>
      <c r="G128" s="40"/>
      <c r="H128" s="40"/>
      <c r="I128" s="219"/>
      <c r="J128" s="40"/>
      <c r="K128" s="40"/>
      <c r="L128" s="44"/>
      <c r="M128" s="220"/>
      <c r="N128" s="221"/>
      <c r="O128" s="84"/>
      <c r="P128" s="84"/>
      <c r="Q128" s="84"/>
      <c r="R128" s="84"/>
      <c r="S128" s="84"/>
      <c r="T128" s="85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7" t="s">
        <v>131</v>
      </c>
      <c r="AU128" s="17" t="s">
        <v>80</v>
      </c>
    </row>
    <row r="129" s="2" customFormat="1" ht="16.5" customHeight="1">
      <c r="A129" s="38"/>
      <c r="B129" s="39"/>
      <c r="C129" s="244" t="s">
        <v>198</v>
      </c>
      <c r="D129" s="244" t="s">
        <v>280</v>
      </c>
      <c r="E129" s="245" t="s">
        <v>298</v>
      </c>
      <c r="F129" s="246" t="s">
        <v>299</v>
      </c>
      <c r="G129" s="247" t="s">
        <v>300</v>
      </c>
      <c r="H129" s="248">
        <v>0.071999999999999995</v>
      </c>
      <c r="I129" s="249"/>
      <c r="J129" s="250">
        <f>ROUND(I129*H129,2)</f>
        <v>0</v>
      </c>
      <c r="K129" s="246" t="s">
        <v>128</v>
      </c>
      <c r="L129" s="251"/>
      <c r="M129" s="252" t="s">
        <v>19</v>
      </c>
      <c r="N129" s="253" t="s">
        <v>40</v>
      </c>
      <c r="O129" s="84"/>
      <c r="P129" s="213">
        <f>O129*H129</f>
        <v>0</v>
      </c>
      <c r="Q129" s="213">
        <v>0.001</v>
      </c>
      <c r="R129" s="213">
        <f>Q129*H129</f>
        <v>7.2000000000000002E-05</v>
      </c>
      <c r="S129" s="213">
        <v>0</v>
      </c>
      <c r="T129" s="214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15" t="s">
        <v>173</v>
      </c>
      <c r="AT129" s="215" t="s">
        <v>280</v>
      </c>
      <c r="AU129" s="215" t="s">
        <v>80</v>
      </c>
      <c r="AY129" s="17" t="s">
        <v>122</v>
      </c>
      <c r="BE129" s="216">
        <f>IF(N129="základní",J129,0)</f>
        <v>0</v>
      </c>
      <c r="BF129" s="216">
        <f>IF(N129="snížená",J129,0)</f>
        <v>0</v>
      </c>
      <c r="BG129" s="216">
        <f>IF(N129="zákl. přenesená",J129,0)</f>
        <v>0</v>
      </c>
      <c r="BH129" s="216">
        <f>IF(N129="sníž. přenesená",J129,0)</f>
        <v>0</v>
      </c>
      <c r="BI129" s="216">
        <f>IF(N129="nulová",J129,0)</f>
        <v>0</v>
      </c>
      <c r="BJ129" s="17" t="s">
        <v>77</v>
      </c>
      <c r="BK129" s="216">
        <f>ROUND(I129*H129,2)</f>
        <v>0</v>
      </c>
      <c r="BL129" s="17" t="s">
        <v>129</v>
      </c>
      <c r="BM129" s="215" t="s">
        <v>562</v>
      </c>
    </row>
    <row r="130" s="2" customFormat="1">
      <c r="A130" s="38"/>
      <c r="B130" s="39"/>
      <c r="C130" s="40"/>
      <c r="D130" s="217" t="s">
        <v>131</v>
      </c>
      <c r="E130" s="40"/>
      <c r="F130" s="218" t="s">
        <v>299</v>
      </c>
      <c r="G130" s="40"/>
      <c r="H130" s="40"/>
      <c r="I130" s="219"/>
      <c r="J130" s="40"/>
      <c r="K130" s="40"/>
      <c r="L130" s="44"/>
      <c r="M130" s="220"/>
      <c r="N130" s="221"/>
      <c r="O130" s="84"/>
      <c r="P130" s="84"/>
      <c r="Q130" s="84"/>
      <c r="R130" s="84"/>
      <c r="S130" s="84"/>
      <c r="T130" s="85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T130" s="17" t="s">
        <v>131</v>
      </c>
      <c r="AU130" s="17" t="s">
        <v>80</v>
      </c>
    </row>
    <row r="131" s="13" customFormat="1">
      <c r="A131" s="13"/>
      <c r="B131" s="222"/>
      <c r="C131" s="223"/>
      <c r="D131" s="217" t="s">
        <v>139</v>
      </c>
      <c r="E131" s="224" t="s">
        <v>19</v>
      </c>
      <c r="F131" s="225" t="s">
        <v>563</v>
      </c>
      <c r="G131" s="223"/>
      <c r="H131" s="226">
        <v>0.071999999999999995</v>
      </c>
      <c r="I131" s="227"/>
      <c r="J131" s="223"/>
      <c r="K131" s="223"/>
      <c r="L131" s="228"/>
      <c r="M131" s="229"/>
      <c r="N131" s="230"/>
      <c r="O131" s="230"/>
      <c r="P131" s="230"/>
      <c r="Q131" s="230"/>
      <c r="R131" s="230"/>
      <c r="S131" s="230"/>
      <c r="T131" s="231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32" t="s">
        <v>139</v>
      </c>
      <c r="AU131" s="232" t="s">
        <v>80</v>
      </c>
      <c r="AV131" s="13" t="s">
        <v>80</v>
      </c>
      <c r="AW131" s="13" t="s">
        <v>31</v>
      </c>
      <c r="AX131" s="13" t="s">
        <v>77</v>
      </c>
      <c r="AY131" s="232" t="s">
        <v>122</v>
      </c>
    </row>
    <row r="132" s="2" customFormat="1">
      <c r="A132" s="38"/>
      <c r="B132" s="39"/>
      <c r="C132" s="204" t="s">
        <v>205</v>
      </c>
      <c r="D132" s="204" t="s">
        <v>124</v>
      </c>
      <c r="E132" s="205" t="s">
        <v>304</v>
      </c>
      <c r="F132" s="206" t="s">
        <v>305</v>
      </c>
      <c r="G132" s="207" t="s">
        <v>127</v>
      </c>
      <c r="H132" s="208">
        <v>75.200000000000003</v>
      </c>
      <c r="I132" s="209"/>
      <c r="J132" s="210">
        <f>ROUND(I132*H132,2)</f>
        <v>0</v>
      </c>
      <c r="K132" s="206" t="s">
        <v>128</v>
      </c>
      <c r="L132" s="44"/>
      <c r="M132" s="211" t="s">
        <v>19</v>
      </c>
      <c r="N132" s="212" t="s">
        <v>40</v>
      </c>
      <c r="O132" s="84"/>
      <c r="P132" s="213">
        <f>O132*H132</f>
        <v>0</v>
      </c>
      <c r="Q132" s="213">
        <v>0</v>
      </c>
      <c r="R132" s="213">
        <f>Q132*H132</f>
        <v>0</v>
      </c>
      <c r="S132" s="213">
        <v>0</v>
      </c>
      <c r="T132" s="214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15" t="s">
        <v>129</v>
      </c>
      <c r="AT132" s="215" t="s">
        <v>124</v>
      </c>
      <c r="AU132" s="215" t="s">
        <v>80</v>
      </c>
      <c r="AY132" s="17" t="s">
        <v>122</v>
      </c>
      <c r="BE132" s="216">
        <f>IF(N132="základní",J132,0)</f>
        <v>0</v>
      </c>
      <c r="BF132" s="216">
        <f>IF(N132="snížená",J132,0)</f>
        <v>0</v>
      </c>
      <c r="BG132" s="216">
        <f>IF(N132="zákl. přenesená",J132,0)</f>
        <v>0</v>
      </c>
      <c r="BH132" s="216">
        <f>IF(N132="sníž. přenesená",J132,0)</f>
        <v>0</v>
      </c>
      <c r="BI132" s="216">
        <f>IF(N132="nulová",J132,0)</f>
        <v>0</v>
      </c>
      <c r="BJ132" s="17" t="s">
        <v>77</v>
      </c>
      <c r="BK132" s="216">
        <f>ROUND(I132*H132,2)</f>
        <v>0</v>
      </c>
      <c r="BL132" s="17" t="s">
        <v>129</v>
      </c>
      <c r="BM132" s="215" t="s">
        <v>564</v>
      </c>
    </row>
    <row r="133" s="2" customFormat="1">
      <c r="A133" s="38"/>
      <c r="B133" s="39"/>
      <c r="C133" s="40"/>
      <c r="D133" s="217" t="s">
        <v>131</v>
      </c>
      <c r="E133" s="40"/>
      <c r="F133" s="218" t="s">
        <v>307</v>
      </c>
      <c r="G133" s="40"/>
      <c r="H133" s="40"/>
      <c r="I133" s="219"/>
      <c r="J133" s="40"/>
      <c r="K133" s="40"/>
      <c r="L133" s="44"/>
      <c r="M133" s="220"/>
      <c r="N133" s="221"/>
      <c r="O133" s="84"/>
      <c r="P133" s="84"/>
      <c r="Q133" s="84"/>
      <c r="R133" s="84"/>
      <c r="S133" s="84"/>
      <c r="T133" s="85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7" t="s">
        <v>131</v>
      </c>
      <c r="AU133" s="17" t="s">
        <v>80</v>
      </c>
    </row>
    <row r="134" s="13" customFormat="1">
      <c r="A134" s="13"/>
      <c r="B134" s="222"/>
      <c r="C134" s="223"/>
      <c r="D134" s="217" t="s">
        <v>139</v>
      </c>
      <c r="E134" s="224" t="s">
        <v>19</v>
      </c>
      <c r="F134" s="225" t="s">
        <v>565</v>
      </c>
      <c r="G134" s="223"/>
      <c r="H134" s="226">
        <v>75.200000000000003</v>
      </c>
      <c r="I134" s="227"/>
      <c r="J134" s="223"/>
      <c r="K134" s="223"/>
      <c r="L134" s="228"/>
      <c r="M134" s="229"/>
      <c r="N134" s="230"/>
      <c r="O134" s="230"/>
      <c r="P134" s="230"/>
      <c r="Q134" s="230"/>
      <c r="R134" s="230"/>
      <c r="S134" s="230"/>
      <c r="T134" s="231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32" t="s">
        <v>139</v>
      </c>
      <c r="AU134" s="232" t="s">
        <v>80</v>
      </c>
      <c r="AV134" s="13" t="s">
        <v>80</v>
      </c>
      <c r="AW134" s="13" t="s">
        <v>31</v>
      </c>
      <c r="AX134" s="13" t="s">
        <v>69</v>
      </c>
      <c r="AY134" s="232" t="s">
        <v>122</v>
      </c>
    </row>
    <row r="135" s="14" customFormat="1">
      <c r="A135" s="14"/>
      <c r="B135" s="233"/>
      <c r="C135" s="234"/>
      <c r="D135" s="217" t="s">
        <v>139</v>
      </c>
      <c r="E135" s="235" t="s">
        <v>19</v>
      </c>
      <c r="F135" s="236" t="s">
        <v>142</v>
      </c>
      <c r="G135" s="234"/>
      <c r="H135" s="237">
        <v>75.200000000000003</v>
      </c>
      <c r="I135" s="238"/>
      <c r="J135" s="234"/>
      <c r="K135" s="234"/>
      <c r="L135" s="239"/>
      <c r="M135" s="240"/>
      <c r="N135" s="241"/>
      <c r="O135" s="241"/>
      <c r="P135" s="241"/>
      <c r="Q135" s="241"/>
      <c r="R135" s="241"/>
      <c r="S135" s="241"/>
      <c r="T135" s="242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43" t="s">
        <v>139</v>
      </c>
      <c r="AU135" s="243" t="s">
        <v>80</v>
      </c>
      <c r="AV135" s="14" t="s">
        <v>129</v>
      </c>
      <c r="AW135" s="14" t="s">
        <v>4</v>
      </c>
      <c r="AX135" s="14" t="s">
        <v>77</v>
      </c>
      <c r="AY135" s="243" t="s">
        <v>122</v>
      </c>
    </row>
    <row r="136" s="12" customFormat="1" ht="22.8" customHeight="1">
      <c r="A136" s="12"/>
      <c r="B136" s="188"/>
      <c r="C136" s="189"/>
      <c r="D136" s="190" t="s">
        <v>68</v>
      </c>
      <c r="E136" s="202" t="s">
        <v>153</v>
      </c>
      <c r="F136" s="202" t="s">
        <v>364</v>
      </c>
      <c r="G136" s="189"/>
      <c r="H136" s="189"/>
      <c r="I136" s="192"/>
      <c r="J136" s="203">
        <f>BK136</f>
        <v>0</v>
      </c>
      <c r="K136" s="189"/>
      <c r="L136" s="194"/>
      <c r="M136" s="195"/>
      <c r="N136" s="196"/>
      <c r="O136" s="196"/>
      <c r="P136" s="197">
        <f>SUM(P137:P166)</f>
        <v>0</v>
      </c>
      <c r="Q136" s="196"/>
      <c r="R136" s="197">
        <f>SUM(R137:R166)</f>
        <v>84.861360000000005</v>
      </c>
      <c r="S136" s="196"/>
      <c r="T136" s="198">
        <f>SUM(T137:T166)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199" t="s">
        <v>77</v>
      </c>
      <c r="AT136" s="200" t="s">
        <v>68</v>
      </c>
      <c r="AU136" s="200" t="s">
        <v>77</v>
      </c>
      <c r="AY136" s="199" t="s">
        <v>122</v>
      </c>
      <c r="BK136" s="201">
        <f>SUM(BK137:BK166)</f>
        <v>0</v>
      </c>
    </row>
    <row r="137" s="2" customFormat="1">
      <c r="A137" s="38"/>
      <c r="B137" s="39"/>
      <c r="C137" s="204" t="s">
        <v>210</v>
      </c>
      <c r="D137" s="204" t="s">
        <v>124</v>
      </c>
      <c r="E137" s="205" t="s">
        <v>366</v>
      </c>
      <c r="F137" s="206" t="s">
        <v>367</v>
      </c>
      <c r="G137" s="207" t="s">
        <v>127</v>
      </c>
      <c r="H137" s="208">
        <v>75.200000000000003</v>
      </c>
      <c r="I137" s="209"/>
      <c r="J137" s="210">
        <f>ROUND(I137*H137,2)</f>
        <v>0</v>
      </c>
      <c r="K137" s="206" t="s">
        <v>128</v>
      </c>
      <c r="L137" s="44"/>
      <c r="M137" s="211" t="s">
        <v>19</v>
      </c>
      <c r="N137" s="212" t="s">
        <v>40</v>
      </c>
      <c r="O137" s="84"/>
      <c r="P137" s="213">
        <f>O137*H137</f>
        <v>0</v>
      </c>
      <c r="Q137" s="213">
        <v>0</v>
      </c>
      <c r="R137" s="213">
        <f>Q137*H137</f>
        <v>0</v>
      </c>
      <c r="S137" s="213">
        <v>0</v>
      </c>
      <c r="T137" s="214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15" t="s">
        <v>129</v>
      </c>
      <c r="AT137" s="215" t="s">
        <v>124</v>
      </c>
      <c r="AU137" s="215" t="s">
        <v>80</v>
      </c>
      <c r="AY137" s="17" t="s">
        <v>122</v>
      </c>
      <c r="BE137" s="216">
        <f>IF(N137="základní",J137,0)</f>
        <v>0</v>
      </c>
      <c r="BF137" s="216">
        <f>IF(N137="snížená",J137,0)</f>
        <v>0</v>
      </c>
      <c r="BG137" s="216">
        <f>IF(N137="zákl. přenesená",J137,0)</f>
        <v>0</v>
      </c>
      <c r="BH137" s="216">
        <f>IF(N137="sníž. přenesená",J137,0)</f>
        <v>0</v>
      </c>
      <c r="BI137" s="216">
        <f>IF(N137="nulová",J137,0)</f>
        <v>0</v>
      </c>
      <c r="BJ137" s="17" t="s">
        <v>77</v>
      </c>
      <c r="BK137" s="216">
        <f>ROUND(I137*H137,2)</f>
        <v>0</v>
      </c>
      <c r="BL137" s="17" t="s">
        <v>129</v>
      </c>
      <c r="BM137" s="215" t="s">
        <v>566</v>
      </c>
    </row>
    <row r="138" s="2" customFormat="1">
      <c r="A138" s="38"/>
      <c r="B138" s="39"/>
      <c r="C138" s="40"/>
      <c r="D138" s="217" t="s">
        <v>131</v>
      </c>
      <c r="E138" s="40"/>
      <c r="F138" s="218" t="s">
        <v>369</v>
      </c>
      <c r="G138" s="40"/>
      <c r="H138" s="40"/>
      <c r="I138" s="219"/>
      <c r="J138" s="40"/>
      <c r="K138" s="40"/>
      <c r="L138" s="44"/>
      <c r="M138" s="220"/>
      <c r="N138" s="221"/>
      <c r="O138" s="84"/>
      <c r="P138" s="84"/>
      <c r="Q138" s="84"/>
      <c r="R138" s="84"/>
      <c r="S138" s="84"/>
      <c r="T138" s="85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T138" s="17" t="s">
        <v>131</v>
      </c>
      <c r="AU138" s="17" t="s">
        <v>80</v>
      </c>
    </row>
    <row r="139" s="13" customFormat="1">
      <c r="A139" s="13"/>
      <c r="B139" s="222"/>
      <c r="C139" s="223"/>
      <c r="D139" s="217" t="s">
        <v>139</v>
      </c>
      <c r="E139" s="224" t="s">
        <v>19</v>
      </c>
      <c r="F139" s="225" t="s">
        <v>565</v>
      </c>
      <c r="G139" s="223"/>
      <c r="H139" s="226">
        <v>75.200000000000003</v>
      </c>
      <c r="I139" s="227"/>
      <c r="J139" s="223"/>
      <c r="K139" s="223"/>
      <c r="L139" s="228"/>
      <c r="M139" s="229"/>
      <c r="N139" s="230"/>
      <c r="O139" s="230"/>
      <c r="P139" s="230"/>
      <c r="Q139" s="230"/>
      <c r="R139" s="230"/>
      <c r="S139" s="230"/>
      <c r="T139" s="231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32" t="s">
        <v>139</v>
      </c>
      <c r="AU139" s="232" t="s">
        <v>80</v>
      </c>
      <c r="AV139" s="13" t="s">
        <v>80</v>
      </c>
      <c r="AW139" s="13" t="s">
        <v>31</v>
      </c>
      <c r="AX139" s="13" t="s">
        <v>77</v>
      </c>
      <c r="AY139" s="232" t="s">
        <v>122</v>
      </c>
    </row>
    <row r="140" s="2" customFormat="1" ht="21.75" customHeight="1">
      <c r="A140" s="38"/>
      <c r="B140" s="39"/>
      <c r="C140" s="244" t="s">
        <v>8</v>
      </c>
      <c r="D140" s="244" t="s">
        <v>280</v>
      </c>
      <c r="E140" s="245" t="s">
        <v>372</v>
      </c>
      <c r="F140" s="246" t="s">
        <v>373</v>
      </c>
      <c r="G140" s="247" t="s">
        <v>257</v>
      </c>
      <c r="H140" s="248">
        <v>1.5940000000000001</v>
      </c>
      <c r="I140" s="249"/>
      <c r="J140" s="250">
        <f>ROUND(I140*H140,2)</f>
        <v>0</v>
      </c>
      <c r="K140" s="246" t="s">
        <v>128</v>
      </c>
      <c r="L140" s="251"/>
      <c r="M140" s="252" t="s">
        <v>19</v>
      </c>
      <c r="N140" s="253" t="s">
        <v>40</v>
      </c>
      <c r="O140" s="84"/>
      <c r="P140" s="213">
        <f>O140*H140</f>
        <v>0</v>
      </c>
      <c r="Q140" s="213">
        <v>1</v>
      </c>
      <c r="R140" s="213">
        <f>Q140*H140</f>
        <v>1.5940000000000001</v>
      </c>
      <c r="S140" s="213">
        <v>0</v>
      </c>
      <c r="T140" s="214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15" t="s">
        <v>173</v>
      </c>
      <c r="AT140" s="215" t="s">
        <v>280</v>
      </c>
      <c r="AU140" s="215" t="s">
        <v>80</v>
      </c>
      <c r="AY140" s="17" t="s">
        <v>122</v>
      </c>
      <c r="BE140" s="216">
        <f>IF(N140="základní",J140,0)</f>
        <v>0</v>
      </c>
      <c r="BF140" s="216">
        <f>IF(N140="snížená",J140,0)</f>
        <v>0</v>
      </c>
      <c r="BG140" s="216">
        <f>IF(N140="zákl. přenesená",J140,0)</f>
        <v>0</v>
      </c>
      <c r="BH140" s="216">
        <f>IF(N140="sníž. přenesená",J140,0)</f>
        <v>0</v>
      </c>
      <c r="BI140" s="216">
        <f>IF(N140="nulová",J140,0)</f>
        <v>0</v>
      </c>
      <c r="BJ140" s="17" t="s">
        <v>77</v>
      </c>
      <c r="BK140" s="216">
        <f>ROUND(I140*H140,2)</f>
        <v>0</v>
      </c>
      <c r="BL140" s="17" t="s">
        <v>129</v>
      </c>
      <c r="BM140" s="215" t="s">
        <v>567</v>
      </c>
    </row>
    <row r="141" s="2" customFormat="1">
      <c r="A141" s="38"/>
      <c r="B141" s="39"/>
      <c r="C141" s="40"/>
      <c r="D141" s="217" t="s">
        <v>131</v>
      </c>
      <c r="E141" s="40"/>
      <c r="F141" s="218" t="s">
        <v>373</v>
      </c>
      <c r="G141" s="40"/>
      <c r="H141" s="40"/>
      <c r="I141" s="219"/>
      <c r="J141" s="40"/>
      <c r="K141" s="40"/>
      <c r="L141" s="44"/>
      <c r="M141" s="220"/>
      <c r="N141" s="221"/>
      <c r="O141" s="84"/>
      <c r="P141" s="84"/>
      <c r="Q141" s="84"/>
      <c r="R141" s="84"/>
      <c r="S141" s="84"/>
      <c r="T141" s="85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T141" s="17" t="s">
        <v>131</v>
      </c>
      <c r="AU141" s="17" t="s">
        <v>80</v>
      </c>
    </row>
    <row r="142" s="13" customFormat="1">
      <c r="A142" s="13"/>
      <c r="B142" s="222"/>
      <c r="C142" s="223"/>
      <c r="D142" s="217" t="s">
        <v>139</v>
      </c>
      <c r="E142" s="224" t="s">
        <v>19</v>
      </c>
      <c r="F142" s="225" t="s">
        <v>568</v>
      </c>
      <c r="G142" s="223"/>
      <c r="H142" s="226">
        <v>1.5940000000000001</v>
      </c>
      <c r="I142" s="227"/>
      <c r="J142" s="223"/>
      <c r="K142" s="223"/>
      <c r="L142" s="228"/>
      <c r="M142" s="229"/>
      <c r="N142" s="230"/>
      <c r="O142" s="230"/>
      <c r="P142" s="230"/>
      <c r="Q142" s="230"/>
      <c r="R142" s="230"/>
      <c r="S142" s="230"/>
      <c r="T142" s="231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32" t="s">
        <v>139</v>
      </c>
      <c r="AU142" s="232" t="s">
        <v>80</v>
      </c>
      <c r="AV142" s="13" t="s">
        <v>80</v>
      </c>
      <c r="AW142" s="13" t="s">
        <v>31</v>
      </c>
      <c r="AX142" s="13" t="s">
        <v>77</v>
      </c>
      <c r="AY142" s="232" t="s">
        <v>122</v>
      </c>
    </row>
    <row r="143" s="2" customFormat="1" ht="16.5" customHeight="1">
      <c r="A143" s="38"/>
      <c r="B143" s="39"/>
      <c r="C143" s="204" t="s">
        <v>219</v>
      </c>
      <c r="D143" s="204" t="s">
        <v>124</v>
      </c>
      <c r="E143" s="205" t="s">
        <v>377</v>
      </c>
      <c r="F143" s="206" t="s">
        <v>378</v>
      </c>
      <c r="G143" s="207" t="s">
        <v>127</v>
      </c>
      <c r="H143" s="208">
        <v>75.200000000000003</v>
      </c>
      <c r="I143" s="209"/>
      <c r="J143" s="210">
        <f>ROUND(I143*H143,2)</f>
        <v>0</v>
      </c>
      <c r="K143" s="206" t="s">
        <v>128</v>
      </c>
      <c r="L143" s="44"/>
      <c r="M143" s="211" t="s">
        <v>19</v>
      </c>
      <c r="N143" s="212" t="s">
        <v>40</v>
      </c>
      <c r="O143" s="84"/>
      <c r="P143" s="213">
        <f>O143*H143</f>
        <v>0</v>
      </c>
      <c r="Q143" s="213">
        <v>0.34499999999999997</v>
      </c>
      <c r="R143" s="213">
        <f>Q143*H143</f>
        <v>25.943999999999999</v>
      </c>
      <c r="S143" s="213">
        <v>0</v>
      </c>
      <c r="T143" s="214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15" t="s">
        <v>129</v>
      </c>
      <c r="AT143" s="215" t="s">
        <v>124</v>
      </c>
      <c r="AU143" s="215" t="s">
        <v>80</v>
      </c>
      <c r="AY143" s="17" t="s">
        <v>122</v>
      </c>
      <c r="BE143" s="216">
        <f>IF(N143="základní",J143,0)</f>
        <v>0</v>
      </c>
      <c r="BF143" s="216">
        <f>IF(N143="snížená",J143,0)</f>
        <v>0</v>
      </c>
      <c r="BG143" s="216">
        <f>IF(N143="zákl. přenesená",J143,0)</f>
        <v>0</v>
      </c>
      <c r="BH143" s="216">
        <f>IF(N143="sníž. přenesená",J143,0)</f>
        <v>0</v>
      </c>
      <c r="BI143" s="216">
        <f>IF(N143="nulová",J143,0)</f>
        <v>0</v>
      </c>
      <c r="BJ143" s="17" t="s">
        <v>77</v>
      </c>
      <c r="BK143" s="216">
        <f>ROUND(I143*H143,2)</f>
        <v>0</v>
      </c>
      <c r="BL143" s="17" t="s">
        <v>129</v>
      </c>
      <c r="BM143" s="215" t="s">
        <v>569</v>
      </c>
    </row>
    <row r="144" s="2" customFormat="1">
      <c r="A144" s="38"/>
      <c r="B144" s="39"/>
      <c r="C144" s="40"/>
      <c r="D144" s="217" t="s">
        <v>131</v>
      </c>
      <c r="E144" s="40"/>
      <c r="F144" s="218" t="s">
        <v>380</v>
      </c>
      <c r="G144" s="40"/>
      <c r="H144" s="40"/>
      <c r="I144" s="219"/>
      <c r="J144" s="40"/>
      <c r="K144" s="40"/>
      <c r="L144" s="44"/>
      <c r="M144" s="220"/>
      <c r="N144" s="221"/>
      <c r="O144" s="84"/>
      <c r="P144" s="84"/>
      <c r="Q144" s="84"/>
      <c r="R144" s="84"/>
      <c r="S144" s="84"/>
      <c r="T144" s="85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T144" s="17" t="s">
        <v>131</v>
      </c>
      <c r="AU144" s="17" t="s">
        <v>80</v>
      </c>
    </row>
    <row r="145" s="13" customFormat="1">
      <c r="A145" s="13"/>
      <c r="B145" s="222"/>
      <c r="C145" s="223"/>
      <c r="D145" s="217" t="s">
        <v>139</v>
      </c>
      <c r="E145" s="224" t="s">
        <v>19</v>
      </c>
      <c r="F145" s="225" t="s">
        <v>565</v>
      </c>
      <c r="G145" s="223"/>
      <c r="H145" s="226">
        <v>75.200000000000003</v>
      </c>
      <c r="I145" s="227"/>
      <c r="J145" s="223"/>
      <c r="K145" s="223"/>
      <c r="L145" s="228"/>
      <c r="M145" s="229"/>
      <c r="N145" s="230"/>
      <c r="O145" s="230"/>
      <c r="P145" s="230"/>
      <c r="Q145" s="230"/>
      <c r="R145" s="230"/>
      <c r="S145" s="230"/>
      <c r="T145" s="231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32" t="s">
        <v>139</v>
      </c>
      <c r="AU145" s="232" t="s">
        <v>80</v>
      </c>
      <c r="AV145" s="13" t="s">
        <v>80</v>
      </c>
      <c r="AW145" s="13" t="s">
        <v>31</v>
      </c>
      <c r="AX145" s="13" t="s">
        <v>77</v>
      </c>
      <c r="AY145" s="232" t="s">
        <v>122</v>
      </c>
    </row>
    <row r="146" s="2" customFormat="1" ht="16.5" customHeight="1">
      <c r="A146" s="38"/>
      <c r="B146" s="39"/>
      <c r="C146" s="204" t="s">
        <v>225</v>
      </c>
      <c r="D146" s="204" t="s">
        <v>124</v>
      </c>
      <c r="E146" s="205" t="s">
        <v>382</v>
      </c>
      <c r="F146" s="206" t="s">
        <v>383</v>
      </c>
      <c r="G146" s="207" t="s">
        <v>127</v>
      </c>
      <c r="H146" s="208">
        <v>75.200000000000003</v>
      </c>
      <c r="I146" s="209"/>
      <c r="J146" s="210">
        <f>ROUND(I146*H146,2)</f>
        <v>0</v>
      </c>
      <c r="K146" s="206" t="s">
        <v>128</v>
      </c>
      <c r="L146" s="44"/>
      <c r="M146" s="211" t="s">
        <v>19</v>
      </c>
      <c r="N146" s="212" t="s">
        <v>40</v>
      </c>
      <c r="O146" s="84"/>
      <c r="P146" s="213">
        <f>O146*H146</f>
        <v>0</v>
      </c>
      <c r="Q146" s="213">
        <v>0.46000000000000002</v>
      </c>
      <c r="R146" s="213">
        <f>Q146*H146</f>
        <v>34.592000000000006</v>
      </c>
      <c r="S146" s="213">
        <v>0</v>
      </c>
      <c r="T146" s="214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15" t="s">
        <v>129</v>
      </c>
      <c r="AT146" s="215" t="s">
        <v>124</v>
      </c>
      <c r="AU146" s="215" t="s">
        <v>80</v>
      </c>
      <c r="AY146" s="17" t="s">
        <v>122</v>
      </c>
      <c r="BE146" s="216">
        <f>IF(N146="základní",J146,0)</f>
        <v>0</v>
      </c>
      <c r="BF146" s="216">
        <f>IF(N146="snížená",J146,0)</f>
        <v>0</v>
      </c>
      <c r="BG146" s="216">
        <f>IF(N146="zákl. přenesená",J146,0)</f>
        <v>0</v>
      </c>
      <c r="BH146" s="216">
        <f>IF(N146="sníž. přenesená",J146,0)</f>
        <v>0</v>
      </c>
      <c r="BI146" s="216">
        <f>IF(N146="nulová",J146,0)</f>
        <v>0</v>
      </c>
      <c r="BJ146" s="17" t="s">
        <v>77</v>
      </c>
      <c r="BK146" s="216">
        <f>ROUND(I146*H146,2)</f>
        <v>0</v>
      </c>
      <c r="BL146" s="17" t="s">
        <v>129</v>
      </c>
      <c r="BM146" s="215" t="s">
        <v>570</v>
      </c>
    </row>
    <row r="147" s="2" customFormat="1">
      <c r="A147" s="38"/>
      <c r="B147" s="39"/>
      <c r="C147" s="40"/>
      <c r="D147" s="217" t="s">
        <v>131</v>
      </c>
      <c r="E147" s="40"/>
      <c r="F147" s="218" t="s">
        <v>385</v>
      </c>
      <c r="G147" s="40"/>
      <c r="H147" s="40"/>
      <c r="I147" s="219"/>
      <c r="J147" s="40"/>
      <c r="K147" s="40"/>
      <c r="L147" s="44"/>
      <c r="M147" s="220"/>
      <c r="N147" s="221"/>
      <c r="O147" s="84"/>
      <c r="P147" s="84"/>
      <c r="Q147" s="84"/>
      <c r="R147" s="84"/>
      <c r="S147" s="84"/>
      <c r="T147" s="85"/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T147" s="17" t="s">
        <v>131</v>
      </c>
      <c r="AU147" s="17" t="s">
        <v>80</v>
      </c>
    </row>
    <row r="148" s="13" customFormat="1">
      <c r="A148" s="13"/>
      <c r="B148" s="222"/>
      <c r="C148" s="223"/>
      <c r="D148" s="217" t="s">
        <v>139</v>
      </c>
      <c r="E148" s="224" t="s">
        <v>19</v>
      </c>
      <c r="F148" s="225" t="s">
        <v>565</v>
      </c>
      <c r="G148" s="223"/>
      <c r="H148" s="226">
        <v>75.200000000000003</v>
      </c>
      <c r="I148" s="227"/>
      <c r="J148" s="223"/>
      <c r="K148" s="223"/>
      <c r="L148" s="228"/>
      <c r="M148" s="229"/>
      <c r="N148" s="230"/>
      <c r="O148" s="230"/>
      <c r="P148" s="230"/>
      <c r="Q148" s="230"/>
      <c r="R148" s="230"/>
      <c r="S148" s="230"/>
      <c r="T148" s="231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32" t="s">
        <v>139</v>
      </c>
      <c r="AU148" s="232" t="s">
        <v>80</v>
      </c>
      <c r="AV148" s="13" t="s">
        <v>80</v>
      </c>
      <c r="AW148" s="13" t="s">
        <v>31</v>
      </c>
      <c r="AX148" s="13" t="s">
        <v>77</v>
      </c>
      <c r="AY148" s="232" t="s">
        <v>122</v>
      </c>
    </row>
    <row r="149" s="2" customFormat="1" ht="33" customHeight="1">
      <c r="A149" s="38"/>
      <c r="B149" s="39"/>
      <c r="C149" s="204" t="s">
        <v>231</v>
      </c>
      <c r="D149" s="204" t="s">
        <v>124</v>
      </c>
      <c r="E149" s="205" t="s">
        <v>387</v>
      </c>
      <c r="F149" s="206" t="s">
        <v>388</v>
      </c>
      <c r="G149" s="207" t="s">
        <v>127</v>
      </c>
      <c r="H149" s="208">
        <v>68.799999999999997</v>
      </c>
      <c r="I149" s="209"/>
      <c r="J149" s="210">
        <f>ROUND(I149*H149,2)</f>
        <v>0</v>
      </c>
      <c r="K149" s="206" t="s">
        <v>128</v>
      </c>
      <c r="L149" s="44"/>
      <c r="M149" s="211" t="s">
        <v>19</v>
      </c>
      <c r="N149" s="212" t="s">
        <v>40</v>
      </c>
      <c r="O149" s="84"/>
      <c r="P149" s="213">
        <f>O149*H149</f>
        <v>0</v>
      </c>
      <c r="Q149" s="213">
        <v>0.15826000000000001</v>
      </c>
      <c r="R149" s="213">
        <f>Q149*H149</f>
        <v>10.888288000000001</v>
      </c>
      <c r="S149" s="213">
        <v>0</v>
      </c>
      <c r="T149" s="214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15" t="s">
        <v>129</v>
      </c>
      <c r="AT149" s="215" t="s">
        <v>124</v>
      </c>
      <c r="AU149" s="215" t="s">
        <v>80</v>
      </c>
      <c r="AY149" s="17" t="s">
        <v>122</v>
      </c>
      <c r="BE149" s="216">
        <f>IF(N149="základní",J149,0)</f>
        <v>0</v>
      </c>
      <c r="BF149" s="216">
        <f>IF(N149="snížená",J149,0)</f>
        <v>0</v>
      </c>
      <c r="BG149" s="216">
        <f>IF(N149="zákl. přenesená",J149,0)</f>
        <v>0</v>
      </c>
      <c r="BH149" s="216">
        <f>IF(N149="sníž. přenesená",J149,0)</f>
        <v>0</v>
      </c>
      <c r="BI149" s="216">
        <f>IF(N149="nulová",J149,0)</f>
        <v>0</v>
      </c>
      <c r="BJ149" s="17" t="s">
        <v>77</v>
      </c>
      <c r="BK149" s="216">
        <f>ROUND(I149*H149,2)</f>
        <v>0</v>
      </c>
      <c r="BL149" s="17" t="s">
        <v>129</v>
      </c>
      <c r="BM149" s="215" t="s">
        <v>571</v>
      </c>
    </row>
    <row r="150" s="2" customFormat="1">
      <c r="A150" s="38"/>
      <c r="B150" s="39"/>
      <c r="C150" s="40"/>
      <c r="D150" s="217" t="s">
        <v>131</v>
      </c>
      <c r="E150" s="40"/>
      <c r="F150" s="218" t="s">
        <v>390</v>
      </c>
      <c r="G150" s="40"/>
      <c r="H150" s="40"/>
      <c r="I150" s="219"/>
      <c r="J150" s="40"/>
      <c r="K150" s="40"/>
      <c r="L150" s="44"/>
      <c r="M150" s="220"/>
      <c r="N150" s="221"/>
      <c r="O150" s="84"/>
      <c r="P150" s="84"/>
      <c r="Q150" s="84"/>
      <c r="R150" s="84"/>
      <c r="S150" s="84"/>
      <c r="T150" s="85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T150" s="17" t="s">
        <v>131</v>
      </c>
      <c r="AU150" s="17" t="s">
        <v>80</v>
      </c>
    </row>
    <row r="151" s="13" customFormat="1">
      <c r="A151" s="13"/>
      <c r="B151" s="222"/>
      <c r="C151" s="223"/>
      <c r="D151" s="217" t="s">
        <v>139</v>
      </c>
      <c r="E151" s="224" t="s">
        <v>19</v>
      </c>
      <c r="F151" s="225" t="s">
        <v>572</v>
      </c>
      <c r="G151" s="223"/>
      <c r="H151" s="226">
        <v>68.799999999999997</v>
      </c>
      <c r="I151" s="227"/>
      <c r="J151" s="223"/>
      <c r="K151" s="223"/>
      <c r="L151" s="228"/>
      <c r="M151" s="229"/>
      <c r="N151" s="230"/>
      <c r="O151" s="230"/>
      <c r="P151" s="230"/>
      <c r="Q151" s="230"/>
      <c r="R151" s="230"/>
      <c r="S151" s="230"/>
      <c r="T151" s="231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32" t="s">
        <v>139</v>
      </c>
      <c r="AU151" s="232" t="s">
        <v>80</v>
      </c>
      <c r="AV151" s="13" t="s">
        <v>80</v>
      </c>
      <c r="AW151" s="13" t="s">
        <v>31</v>
      </c>
      <c r="AX151" s="13" t="s">
        <v>77</v>
      </c>
      <c r="AY151" s="232" t="s">
        <v>122</v>
      </c>
    </row>
    <row r="152" s="2" customFormat="1" ht="21.75" customHeight="1">
      <c r="A152" s="38"/>
      <c r="B152" s="39"/>
      <c r="C152" s="204" t="s">
        <v>237</v>
      </c>
      <c r="D152" s="204" t="s">
        <v>124</v>
      </c>
      <c r="E152" s="205" t="s">
        <v>393</v>
      </c>
      <c r="F152" s="206" t="s">
        <v>394</v>
      </c>
      <c r="G152" s="207" t="s">
        <v>127</v>
      </c>
      <c r="H152" s="208">
        <v>9.3499999999999996</v>
      </c>
      <c r="I152" s="209"/>
      <c r="J152" s="210">
        <f>ROUND(I152*H152,2)</f>
        <v>0</v>
      </c>
      <c r="K152" s="206" t="s">
        <v>128</v>
      </c>
      <c r="L152" s="44"/>
      <c r="M152" s="211" t="s">
        <v>19</v>
      </c>
      <c r="N152" s="212" t="s">
        <v>40</v>
      </c>
      <c r="O152" s="84"/>
      <c r="P152" s="213">
        <f>O152*H152</f>
        <v>0</v>
      </c>
      <c r="Q152" s="213">
        <v>0.216</v>
      </c>
      <c r="R152" s="213">
        <f>Q152*H152</f>
        <v>2.0196000000000001</v>
      </c>
      <c r="S152" s="213">
        <v>0</v>
      </c>
      <c r="T152" s="214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15" t="s">
        <v>129</v>
      </c>
      <c r="AT152" s="215" t="s">
        <v>124</v>
      </c>
      <c r="AU152" s="215" t="s">
        <v>80</v>
      </c>
      <c r="AY152" s="17" t="s">
        <v>122</v>
      </c>
      <c r="BE152" s="216">
        <f>IF(N152="základní",J152,0)</f>
        <v>0</v>
      </c>
      <c r="BF152" s="216">
        <f>IF(N152="snížená",J152,0)</f>
        <v>0</v>
      </c>
      <c r="BG152" s="216">
        <f>IF(N152="zákl. přenesená",J152,0)</f>
        <v>0</v>
      </c>
      <c r="BH152" s="216">
        <f>IF(N152="sníž. přenesená",J152,0)</f>
        <v>0</v>
      </c>
      <c r="BI152" s="216">
        <f>IF(N152="nulová",J152,0)</f>
        <v>0</v>
      </c>
      <c r="BJ152" s="17" t="s">
        <v>77</v>
      </c>
      <c r="BK152" s="216">
        <f>ROUND(I152*H152,2)</f>
        <v>0</v>
      </c>
      <c r="BL152" s="17" t="s">
        <v>129</v>
      </c>
      <c r="BM152" s="215" t="s">
        <v>573</v>
      </c>
    </row>
    <row r="153" s="2" customFormat="1">
      <c r="A153" s="38"/>
      <c r="B153" s="39"/>
      <c r="C153" s="40"/>
      <c r="D153" s="217" t="s">
        <v>131</v>
      </c>
      <c r="E153" s="40"/>
      <c r="F153" s="218" t="s">
        <v>396</v>
      </c>
      <c r="G153" s="40"/>
      <c r="H153" s="40"/>
      <c r="I153" s="219"/>
      <c r="J153" s="40"/>
      <c r="K153" s="40"/>
      <c r="L153" s="44"/>
      <c r="M153" s="220"/>
      <c r="N153" s="221"/>
      <c r="O153" s="84"/>
      <c r="P153" s="84"/>
      <c r="Q153" s="84"/>
      <c r="R153" s="84"/>
      <c r="S153" s="84"/>
      <c r="T153" s="85"/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T153" s="17" t="s">
        <v>131</v>
      </c>
      <c r="AU153" s="17" t="s">
        <v>80</v>
      </c>
    </row>
    <row r="154" s="13" customFormat="1">
      <c r="A154" s="13"/>
      <c r="B154" s="222"/>
      <c r="C154" s="223"/>
      <c r="D154" s="217" t="s">
        <v>139</v>
      </c>
      <c r="E154" s="224" t="s">
        <v>19</v>
      </c>
      <c r="F154" s="225" t="s">
        <v>574</v>
      </c>
      <c r="G154" s="223"/>
      <c r="H154" s="226">
        <v>9.3499999999999996</v>
      </c>
      <c r="I154" s="227"/>
      <c r="J154" s="223"/>
      <c r="K154" s="223"/>
      <c r="L154" s="228"/>
      <c r="M154" s="229"/>
      <c r="N154" s="230"/>
      <c r="O154" s="230"/>
      <c r="P154" s="230"/>
      <c r="Q154" s="230"/>
      <c r="R154" s="230"/>
      <c r="S154" s="230"/>
      <c r="T154" s="231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32" t="s">
        <v>139</v>
      </c>
      <c r="AU154" s="232" t="s">
        <v>80</v>
      </c>
      <c r="AV154" s="13" t="s">
        <v>80</v>
      </c>
      <c r="AW154" s="13" t="s">
        <v>31</v>
      </c>
      <c r="AX154" s="13" t="s">
        <v>77</v>
      </c>
      <c r="AY154" s="232" t="s">
        <v>122</v>
      </c>
    </row>
    <row r="155" s="2" customFormat="1" ht="21.75" customHeight="1">
      <c r="A155" s="38"/>
      <c r="B155" s="39"/>
      <c r="C155" s="204" t="s">
        <v>243</v>
      </c>
      <c r="D155" s="204" t="s">
        <v>124</v>
      </c>
      <c r="E155" s="205" t="s">
        <v>399</v>
      </c>
      <c r="F155" s="206" t="s">
        <v>400</v>
      </c>
      <c r="G155" s="207" t="s">
        <v>127</v>
      </c>
      <c r="H155" s="208">
        <v>68.799999999999997</v>
      </c>
      <c r="I155" s="209"/>
      <c r="J155" s="210">
        <f>ROUND(I155*H155,2)</f>
        <v>0</v>
      </c>
      <c r="K155" s="206" t="s">
        <v>128</v>
      </c>
      <c r="L155" s="44"/>
      <c r="M155" s="211" t="s">
        <v>19</v>
      </c>
      <c r="N155" s="212" t="s">
        <v>40</v>
      </c>
      <c r="O155" s="84"/>
      <c r="P155" s="213">
        <f>O155*H155</f>
        <v>0</v>
      </c>
      <c r="Q155" s="213">
        <v>0.00071000000000000002</v>
      </c>
      <c r="R155" s="213">
        <f>Q155*H155</f>
        <v>0.048848000000000003</v>
      </c>
      <c r="S155" s="213">
        <v>0</v>
      </c>
      <c r="T155" s="214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15" t="s">
        <v>129</v>
      </c>
      <c r="AT155" s="215" t="s">
        <v>124</v>
      </c>
      <c r="AU155" s="215" t="s">
        <v>80</v>
      </c>
      <c r="AY155" s="17" t="s">
        <v>122</v>
      </c>
      <c r="BE155" s="216">
        <f>IF(N155="základní",J155,0)</f>
        <v>0</v>
      </c>
      <c r="BF155" s="216">
        <f>IF(N155="snížená",J155,0)</f>
        <v>0</v>
      </c>
      <c r="BG155" s="216">
        <f>IF(N155="zákl. přenesená",J155,0)</f>
        <v>0</v>
      </c>
      <c r="BH155" s="216">
        <f>IF(N155="sníž. přenesená",J155,0)</f>
        <v>0</v>
      </c>
      <c r="BI155" s="216">
        <f>IF(N155="nulová",J155,0)</f>
        <v>0</v>
      </c>
      <c r="BJ155" s="17" t="s">
        <v>77</v>
      </c>
      <c r="BK155" s="216">
        <f>ROUND(I155*H155,2)</f>
        <v>0</v>
      </c>
      <c r="BL155" s="17" t="s">
        <v>129</v>
      </c>
      <c r="BM155" s="215" t="s">
        <v>575</v>
      </c>
    </row>
    <row r="156" s="2" customFormat="1">
      <c r="A156" s="38"/>
      <c r="B156" s="39"/>
      <c r="C156" s="40"/>
      <c r="D156" s="217" t="s">
        <v>131</v>
      </c>
      <c r="E156" s="40"/>
      <c r="F156" s="218" t="s">
        <v>402</v>
      </c>
      <c r="G156" s="40"/>
      <c r="H156" s="40"/>
      <c r="I156" s="219"/>
      <c r="J156" s="40"/>
      <c r="K156" s="40"/>
      <c r="L156" s="44"/>
      <c r="M156" s="220"/>
      <c r="N156" s="221"/>
      <c r="O156" s="84"/>
      <c r="P156" s="84"/>
      <c r="Q156" s="84"/>
      <c r="R156" s="84"/>
      <c r="S156" s="84"/>
      <c r="T156" s="85"/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T156" s="17" t="s">
        <v>131</v>
      </c>
      <c r="AU156" s="17" t="s">
        <v>80</v>
      </c>
    </row>
    <row r="157" s="13" customFormat="1">
      <c r="A157" s="13"/>
      <c r="B157" s="222"/>
      <c r="C157" s="223"/>
      <c r="D157" s="217" t="s">
        <v>139</v>
      </c>
      <c r="E157" s="224" t="s">
        <v>19</v>
      </c>
      <c r="F157" s="225" t="s">
        <v>572</v>
      </c>
      <c r="G157" s="223"/>
      <c r="H157" s="226">
        <v>68.799999999999997</v>
      </c>
      <c r="I157" s="227"/>
      <c r="J157" s="223"/>
      <c r="K157" s="223"/>
      <c r="L157" s="228"/>
      <c r="M157" s="229"/>
      <c r="N157" s="230"/>
      <c r="O157" s="230"/>
      <c r="P157" s="230"/>
      <c r="Q157" s="230"/>
      <c r="R157" s="230"/>
      <c r="S157" s="230"/>
      <c r="T157" s="231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32" t="s">
        <v>139</v>
      </c>
      <c r="AU157" s="232" t="s">
        <v>80</v>
      </c>
      <c r="AV157" s="13" t="s">
        <v>80</v>
      </c>
      <c r="AW157" s="13" t="s">
        <v>31</v>
      </c>
      <c r="AX157" s="13" t="s">
        <v>77</v>
      </c>
      <c r="AY157" s="232" t="s">
        <v>122</v>
      </c>
    </row>
    <row r="158" s="2" customFormat="1" ht="33" customHeight="1">
      <c r="A158" s="38"/>
      <c r="B158" s="39"/>
      <c r="C158" s="204" t="s">
        <v>7</v>
      </c>
      <c r="D158" s="204" t="s">
        <v>124</v>
      </c>
      <c r="E158" s="205" t="s">
        <v>405</v>
      </c>
      <c r="F158" s="206" t="s">
        <v>406</v>
      </c>
      <c r="G158" s="207" t="s">
        <v>127</v>
      </c>
      <c r="H158" s="208">
        <v>68.799999999999997</v>
      </c>
      <c r="I158" s="209"/>
      <c r="J158" s="210">
        <f>ROUND(I158*H158,2)</f>
        <v>0</v>
      </c>
      <c r="K158" s="206" t="s">
        <v>128</v>
      </c>
      <c r="L158" s="44"/>
      <c r="M158" s="211" t="s">
        <v>19</v>
      </c>
      <c r="N158" s="212" t="s">
        <v>40</v>
      </c>
      <c r="O158" s="84"/>
      <c r="P158" s="213">
        <f>O158*H158</f>
        <v>0</v>
      </c>
      <c r="Q158" s="213">
        <v>0.10373</v>
      </c>
      <c r="R158" s="213">
        <f>Q158*H158</f>
        <v>7.1366240000000003</v>
      </c>
      <c r="S158" s="213">
        <v>0</v>
      </c>
      <c r="T158" s="214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15" t="s">
        <v>129</v>
      </c>
      <c r="AT158" s="215" t="s">
        <v>124</v>
      </c>
      <c r="AU158" s="215" t="s">
        <v>80</v>
      </c>
      <c r="AY158" s="17" t="s">
        <v>122</v>
      </c>
      <c r="BE158" s="216">
        <f>IF(N158="základní",J158,0)</f>
        <v>0</v>
      </c>
      <c r="BF158" s="216">
        <f>IF(N158="snížená",J158,0)</f>
        <v>0</v>
      </c>
      <c r="BG158" s="216">
        <f>IF(N158="zákl. přenesená",J158,0)</f>
        <v>0</v>
      </c>
      <c r="BH158" s="216">
        <f>IF(N158="sníž. přenesená",J158,0)</f>
        <v>0</v>
      </c>
      <c r="BI158" s="216">
        <f>IF(N158="nulová",J158,0)</f>
        <v>0</v>
      </c>
      <c r="BJ158" s="17" t="s">
        <v>77</v>
      </c>
      <c r="BK158" s="216">
        <f>ROUND(I158*H158,2)</f>
        <v>0</v>
      </c>
      <c r="BL158" s="17" t="s">
        <v>129</v>
      </c>
      <c r="BM158" s="215" t="s">
        <v>576</v>
      </c>
    </row>
    <row r="159" s="2" customFormat="1">
      <c r="A159" s="38"/>
      <c r="B159" s="39"/>
      <c r="C159" s="40"/>
      <c r="D159" s="217" t="s">
        <v>131</v>
      </c>
      <c r="E159" s="40"/>
      <c r="F159" s="218" t="s">
        <v>408</v>
      </c>
      <c r="G159" s="40"/>
      <c r="H159" s="40"/>
      <c r="I159" s="219"/>
      <c r="J159" s="40"/>
      <c r="K159" s="40"/>
      <c r="L159" s="44"/>
      <c r="M159" s="220"/>
      <c r="N159" s="221"/>
      <c r="O159" s="84"/>
      <c r="P159" s="84"/>
      <c r="Q159" s="84"/>
      <c r="R159" s="84"/>
      <c r="S159" s="84"/>
      <c r="T159" s="85"/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T159" s="17" t="s">
        <v>131</v>
      </c>
      <c r="AU159" s="17" t="s">
        <v>80</v>
      </c>
    </row>
    <row r="160" s="13" customFormat="1">
      <c r="A160" s="13"/>
      <c r="B160" s="222"/>
      <c r="C160" s="223"/>
      <c r="D160" s="217" t="s">
        <v>139</v>
      </c>
      <c r="E160" s="224" t="s">
        <v>19</v>
      </c>
      <c r="F160" s="225" t="s">
        <v>572</v>
      </c>
      <c r="G160" s="223"/>
      <c r="H160" s="226">
        <v>68.799999999999997</v>
      </c>
      <c r="I160" s="227"/>
      <c r="J160" s="223"/>
      <c r="K160" s="223"/>
      <c r="L160" s="228"/>
      <c r="M160" s="229"/>
      <c r="N160" s="230"/>
      <c r="O160" s="230"/>
      <c r="P160" s="230"/>
      <c r="Q160" s="230"/>
      <c r="R160" s="230"/>
      <c r="S160" s="230"/>
      <c r="T160" s="231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32" t="s">
        <v>139</v>
      </c>
      <c r="AU160" s="232" t="s">
        <v>80</v>
      </c>
      <c r="AV160" s="13" t="s">
        <v>80</v>
      </c>
      <c r="AW160" s="13" t="s">
        <v>31</v>
      </c>
      <c r="AX160" s="13" t="s">
        <v>77</v>
      </c>
      <c r="AY160" s="232" t="s">
        <v>122</v>
      </c>
    </row>
    <row r="161" s="2" customFormat="1" ht="33" customHeight="1">
      <c r="A161" s="38"/>
      <c r="B161" s="39"/>
      <c r="C161" s="204" t="s">
        <v>254</v>
      </c>
      <c r="D161" s="204" t="s">
        <v>124</v>
      </c>
      <c r="E161" s="205" t="s">
        <v>577</v>
      </c>
      <c r="F161" s="206" t="s">
        <v>578</v>
      </c>
      <c r="G161" s="207" t="s">
        <v>127</v>
      </c>
      <c r="H161" s="208">
        <v>20</v>
      </c>
      <c r="I161" s="209"/>
      <c r="J161" s="210">
        <f>ROUND(I161*H161,2)</f>
        <v>0</v>
      </c>
      <c r="K161" s="206" t="s">
        <v>128</v>
      </c>
      <c r="L161" s="44"/>
      <c r="M161" s="211" t="s">
        <v>19</v>
      </c>
      <c r="N161" s="212" t="s">
        <v>40</v>
      </c>
      <c r="O161" s="84"/>
      <c r="P161" s="213">
        <f>O161*H161</f>
        <v>0</v>
      </c>
      <c r="Q161" s="213">
        <v>0.12966</v>
      </c>
      <c r="R161" s="213">
        <f>Q161*H161</f>
        <v>2.5931999999999999</v>
      </c>
      <c r="S161" s="213">
        <v>0</v>
      </c>
      <c r="T161" s="214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15" t="s">
        <v>129</v>
      </c>
      <c r="AT161" s="215" t="s">
        <v>124</v>
      </c>
      <c r="AU161" s="215" t="s">
        <v>80</v>
      </c>
      <c r="AY161" s="17" t="s">
        <v>122</v>
      </c>
      <c r="BE161" s="216">
        <f>IF(N161="základní",J161,0)</f>
        <v>0</v>
      </c>
      <c r="BF161" s="216">
        <f>IF(N161="snížená",J161,0)</f>
        <v>0</v>
      </c>
      <c r="BG161" s="216">
        <f>IF(N161="zákl. přenesená",J161,0)</f>
        <v>0</v>
      </c>
      <c r="BH161" s="216">
        <f>IF(N161="sníž. přenesená",J161,0)</f>
        <v>0</v>
      </c>
      <c r="BI161" s="216">
        <f>IF(N161="nulová",J161,0)</f>
        <v>0</v>
      </c>
      <c r="BJ161" s="17" t="s">
        <v>77</v>
      </c>
      <c r="BK161" s="216">
        <f>ROUND(I161*H161,2)</f>
        <v>0</v>
      </c>
      <c r="BL161" s="17" t="s">
        <v>129</v>
      </c>
      <c r="BM161" s="215" t="s">
        <v>579</v>
      </c>
    </row>
    <row r="162" s="2" customFormat="1">
      <c r="A162" s="38"/>
      <c r="B162" s="39"/>
      <c r="C162" s="40"/>
      <c r="D162" s="217" t="s">
        <v>131</v>
      </c>
      <c r="E162" s="40"/>
      <c r="F162" s="218" t="s">
        <v>580</v>
      </c>
      <c r="G162" s="40"/>
      <c r="H162" s="40"/>
      <c r="I162" s="219"/>
      <c r="J162" s="40"/>
      <c r="K162" s="40"/>
      <c r="L162" s="44"/>
      <c r="M162" s="220"/>
      <c r="N162" s="221"/>
      <c r="O162" s="84"/>
      <c r="P162" s="84"/>
      <c r="Q162" s="84"/>
      <c r="R162" s="84"/>
      <c r="S162" s="84"/>
      <c r="T162" s="85"/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T162" s="17" t="s">
        <v>131</v>
      </c>
      <c r="AU162" s="17" t="s">
        <v>80</v>
      </c>
    </row>
    <row r="163" s="13" customFormat="1">
      <c r="A163" s="13"/>
      <c r="B163" s="222"/>
      <c r="C163" s="223"/>
      <c r="D163" s="217" t="s">
        <v>139</v>
      </c>
      <c r="E163" s="224" t="s">
        <v>19</v>
      </c>
      <c r="F163" s="225" t="s">
        <v>546</v>
      </c>
      <c r="G163" s="223"/>
      <c r="H163" s="226">
        <v>20</v>
      </c>
      <c r="I163" s="227"/>
      <c r="J163" s="223"/>
      <c r="K163" s="223"/>
      <c r="L163" s="228"/>
      <c r="M163" s="229"/>
      <c r="N163" s="230"/>
      <c r="O163" s="230"/>
      <c r="P163" s="230"/>
      <c r="Q163" s="230"/>
      <c r="R163" s="230"/>
      <c r="S163" s="230"/>
      <c r="T163" s="231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32" t="s">
        <v>139</v>
      </c>
      <c r="AU163" s="232" t="s">
        <v>80</v>
      </c>
      <c r="AV163" s="13" t="s">
        <v>80</v>
      </c>
      <c r="AW163" s="13" t="s">
        <v>31</v>
      </c>
      <c r="AX163" s="13" t="s">
        <v>77</v>
      </c>
      <c r="AY163" s="232" t="s">
        <v>122</v>
      </c>
    </row>
    <row r="164" s="2" customFormat="1" ht="33" customHeight="1">
      <c r="A164" s="38"/>
      <c r="B164" s="39"/>
      <c r="C164" s="204" t="s">
        <v>261</v>
      </c>
      <c r="D164" s="204" t="s">
        <v>124</v>
      </c>
      <c r="E164" s="205" t="s">
        <v>581</v>
      </c>
      <c r="F164" s="206" t="s">
        <v>582</v>
      </c>
      <c r="G164" s="207" t="s">
        <v>162</v>
      </c>
      <c r="H164" s="208">
        <v>20</v>
      </c>
      <c r="I164" s="209"/>
      <c r="J164" s="210">
        <f>ROUND(I164*H164,2)</f>
        <v>0</v>
      </c>
      <c r="K164" s="206" t="s">
        <v>128</v>
      </c>
      <c r="L164" s="44"/>
      <c r="M164" s="211" t="s">
        <v>19</v>
      </c>
      <c r="N164" s="212" t="s">
        <v>40</v>
      </c>
      <c r="O164" s="84"/>
      <c r="P164" s="213">
        <f>O164*H164</f>
        <v>0</v>
      </c>
      <c r="Q164" s="213">
        <v>0.0022399999999999998</v>
      </c>
      <c r="R164" s="213">
        <f>Q164*H164</f>
        <v>0.044799999999999993</v>
      </c>
      <c r="S164" s="213">
        <v>0</v>
      </c>
      <c r="T164" s="214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15" t="s">
        <v>129</v>
      </c>
      <c r="AT164" s="215" t="s">
        <v>124</v>
      </c>
      <c r="AU164" s="215" t="s">
        <v>80</v>
      </c>
      <c r="AY164" s="17" t="s">
        <v>122</v>
      </c>
      <c r="BE164" s="216">
        <f>IF(N164="základní",J164,0)</f>
        <v>0</v>
      </c>
      <c r="BF164" s="216">
        <f>IF(N164="snížená",J164,0)</f>
        <v>0</v>
      </c>
      <c r="BG164" s="216">
        <f>IF(N164="zákl. přenesená",J164,0)</f>
        <v>0</v>
      </c>
      <c r="BH164" s="216">
        <f>IF(N164="sníž. přenesená",J164,0)</f>
        <v>0</v>
      </c>
      <c r="BI164" s="216">
        <f>IF(N164="nulová",J164,0)</f>
        <v>0</v>
      </c>
      <c r="BJ164" s="17" t="s">
        <v>77</v>
      </c>
      <c r="BK164" s="216">
        <f>ROUND(I164*H164,2)</f>
        <v>0</v>
      </c>
      <c r="BL164" s="17" t="s">
        <v>129</v>
      </c>
      <c r="BM164" s="215" t="s">
        <v>583</v>
      </c>
    </row>
    <row r="165" s="2" customFormat="1">
      <c r="A165" s="38"/>
      <c r="B165" s="39"/>
      <c r="C165" s="40"/>
      <c r="D165" s="217" t="s">
        <v>131</v>
      </c>
      <c r="E165" s="40"/>
      <c r="F165" s="218" t="s">
        <v>584</v>
      </c>
      <c r="G165" s="40"/>
      <c r="H165" s="40"/>
      <c r="I165" s="219"/>
      <c r="J165" s="40"/>
      <c r="K165" s="40"/>
      <c r="L165" s="44"/>
      <c r="M165" s="220"/>
      <c r="N165" s="221"/>
      <c r="O165" s="84"/>
      <c r="P165" s="84"/>
      <c r="Q165" s="84"/>
      <c r="R165" s="84"/>
      <c r="S165" s="84"/>
      <c r="T165" s="85"/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T165" s="17" t="s">
        <v>131</v>
      </c>
      <c r="AU165" s="17" t="s">
        <v>80</v>
      </c>
    </row>
    <row r="166" s="13" customFormat="1">
      <c r="A166" s="13"/>
      <c r="B166" s="222"/>
      <c r="C166" s="223"/>
      <c r="D166" s="217" t="s">
        <v>139</v>
      </c>
      <c r="E166" s="224" t="s">
        <v>19</v>
      </c>
      <c r="F166" s="225" t="s">
        <v>585</v>
      </c>
      <c r="G166" s="223"/>
      <c r="H166" s="226">
        <v>20</v>
      </c>
      <c r="I166" s="227"/>
      <c r="J166" s="223"/>
      <c r="K166" s="223"/>
      <c r="L166" s="228"/>
      <c r="M166" s="229"/>
      <c r="N166" s="230"/>
      <c r="O166" s="230"/>
      <c r="P166" s="230"/>
      <c r="Q166" s="230"/>
      <c r="R166" s="230"/>
      <c r="S166" s="230"/>
      <c r="T166" s="231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32" t="s">
        <v>139</v>
      </c>
      <c r="AU166" s="232" t="s">
        <v>80</v>
      </c>
      <c r="AV166" s="13" t="s">
        <v>80</v>
      </c>
      <c r="AW166" s="13" t="s">
        <v>31</v>
      </c>
      <c r="AX166" s="13" t="s">
        <v>77</v>
      </c>
      <c r="AY166" s="232" t="s">
        <v>122</v>
      </c>
    </row>
    <row r="167" s="12" customFormat="1" ht="22.8" customHeight="1">
      <c r="A167" s="12"/>
      <c r="B167" s="188"/>
      <c r="C167" s="189"/>
      <c r="D167" s="190" t="s">
        <v>68</v>
      </c>
      <c r="E167" s="202" t="s">
        <v>173</v>
      </c>
      <c r="F167" s="202" t="s">
        <v>415</v>
      </c>
      <c r="G167" s="189"/>
      <c r="H167" s="189"/>
      <c r="I167" s="192"/>
      <c r="J167" s="203">
        <f>BK167</f>
        <v>0</v>
      </c>
      <c r="K167" s="189"/>
      <c r="L167" s="194"/>
      <c r="M167" s="195"/>
      <c r="N167" s="196"/>
      <c r="O167" s="196"/>
      <c r="P167" s="197">
        <f>SUM(P168:P170)</f>
        <v>0</v>
      </c>
      <c r="Q167" s="196"/>
      <c r="R167" s="197">
        <f>SUM(R168:R170)</f>
        <v>0.0052399999999999999</v>
      </c>
      <c r="S167" s="196"/>
      <c r="T167" s="198">
        <f>SUM(T168:T170)</f>
        <v>0</v>
      </c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R167" s="199" t="s">
        <v>77</v>
      </c>
      <c r="AT167" s="200" t="s">
        <v>68</v>
      </c>
      <c r="AU167" s="200" t="s">
        <v>77</v>
      </c>
      <c r="AY167" s="199" t="s">
        <v>122</v>
      </c>
      <c r="BK167" s="201">
        <f>SUM(BK168:BK170)</f>
        <v>0</v>
      </c>
    </row>
    <row r="168" s="2" customFormat="1">
      <c r="A168" s="38"/>
      <c r="B168" s="39"/>
      <c r="C168" s="204" t="s">
        <v>266</v>
      </c>
      <c r="D168" s="204" t="s">
        <v>124</v>
      </c>
      <c r="E168" s="205" t="s">
        <v>417</v>
      </c>
      <c r="F168" s="206" t="s">
        <v>418</v>
      </c>
      <c r="G168" s="207" t="s">
        <v>162</v>
      </c>
      <c r="H168" s="208">
        <v>4</v>
      </c>
      <c r="I168" s="209"/>
      <c r="J168" s="210">
        <f>ROUND(I168*H168,2)</f>
        <v>0</v>
      </c>
      <c r="K168" s="206" t="s">
        <v>128</v>
      </c>
      <c r="L168" s="44"/>
      <c r="M168" s="211" t="s">
        <v>19</v>
      </c>
      <c r="N168" s="212" t="s">
        <v>40</v>
      </c>
      <c r="O168" s="84"/>
      <c r="P168" s="213">
        <f>O168*H168</f>
        <v>0</v>
      </c>
      <c r="Q168" s="213">
        <v>0.00131</v>
      </c>
      <c r="R168" s="213">
        <f>Q168*H168</f>
        <v>0.0052399999999999999</v>
      </c>
      <c r="S168" s="213">
        <v>0</v>
      </c>
      <c r="T168" s="214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15" t="s">
        <v>129</v>
      </c>
      <c r="AT168" s="215" t="s">
        <v>124</v>
      </c>
      <c r="AU168" s="215" t="s">
        <v>80</v>
      </c>
      <c r="AY168" s="17" t="s">
        <v>122</v>
      </c>
      <c r="BE168" s="216">
        <f>IF(N168="základní",J168,0)</f>
        <v>0</v>
      </c>
      <c r="BF168" s="216">
        <f>IF(N168="snížená",J168,0)</f>
        <v>0</v>
      </c>
      <c r="BG168" s="216">
        <f>IF(N168="zákl. přenesená",J168,0)</f>
        <v>0</v>
      </c>
      <c r="BH168" s="216">
        <f>IF(N168="sníž. přenesená",J168,0)</f>
        <v>0</v>
      </c>
      <c r="BI168" s="216">
        <f>IF(N168="nulová",J168,0)</f>
        <v>0</v>
      </c>
      <c r="BJ168" s="17" t="s">
        <v>77</v>
      </c>
      <c r="BK168" s="216">
        <f>ROUND(I168*H168,2)</f>
        <v>0</v>
      </c>
      <c r="BL168" s="17" t="s">
        <v>129</v>
      </c>
      <c r="BM168" s="215" t="s">
        <v>586</v>
      </c>
    </row>
    <row r="169" s="2" customFormat="1">
      <c r="A169" s="38"/>
      <c r="B169" s="39"/>
      <c r="C169" s="40"/>
      <c r="D169" s="217" t="s">
        <v>131</v>
      </c>
      <c r="E169" s="40"/>
      <c r="F169" s="218" t="s">
        <v>420</v>
      </c>
      <c r="G169" s="40"/>
      <c r="H169" s="40"/>
      <c r="I169" s="219"/>
      <c r="J169" s="40"/>
      <c r="K169" s="40"/>
      <c r="L169" s="44"/>
      <c r="M169" s="220"/>
      <c r="N169" s="221"/>
      <c r="O169" s="84"/>
      <c r="P169" s="84"/>
      <c r="Q169" s="84"/>
      <c r="R169" s="84"/>
      <c r="S169" s="84"/>
      <c r="T169" s="85"/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T169" s="17" t="s">
        <v>131</v>
      </c>
      <c r="AU169" s="17" t="s">
        <v>80</v>
      </c>
    </row>
    <row r="170" s="13" customFormat="1">
      <c r="A170" s="13"/>
      <c r="B170" s="222"/>
      <c r="C170" s="223"/>
      <c r="D170" s="217" t="s">
        <v>139</v>
      </c>
      <c r="E170" s="224" t="s">
        <v>19</v>
      </c>
      <c r="F170" s="225" t="s">
        <v>587</v>
      </c>
      <c r="G170" s="223"/>
      <c r="H170" s="226">
        <v>4</v>
      </c>
      <c r="I170" s="227"/>
      <c r="J170" s="223"/>
      <c r="K170" s="223"/>
      <c r="L170" s="228"/>
      <c r="M170" s="229"/>
      <c r="N170" s="230"/>
      <c r="O170" s="230"/>
      <c r="P170" s="230"/>
      <c r="Q170" s="230"/>
      <c r="R170" s="230"/>
      <c r="S170" s="230"/>
      <c r="T170" s="231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32" t="s">
        <v>139</v>
      </c>
      <c r="AU170" s="232" t="s">
        <v>80</v>
      </c>
      <c r="AV170" s="13" t="s">
        <v>80</v>
      </c>
      <c r="AW170" s="13" t="s">
        <v>31</v>
      </c>
      <c r="AX170" s="13" t="s">
        <v>77</v>
      </c>
      <c r="AY170" s="232" t="s">
        <v>122</v>
      </c>
    </row>
    <row r="171" s="12" customFormat="1" ht="22.8" customHeight="1">
      <c r="A171" s="12"/>
      <c r="B171" s="188"/>
      <c r="C171" s="189"/>
      <c r="D171" s="190" t="s">
        <v>68</v>
      </c>
      <c r="E171" s="202" t="s">
        <v>179</v>
      </c>
      <c r="F171" s="202" t="s">
        <v>456</v>
      </c>
      <c r="G171" s="189"/>
      <c r="H171" s="189"/>
      <c r="I171" s="192"/>
      <c r="J171" s="203">
        <f>BK171</f>
        <v>0</v>
      </c>
      <c r="K171" s="189"/>
      <c r="L171" s="194"/>
      <c r="M171" s="195"/>
      <c r="N171" s="196"/>
      <c r="O171" s="196"/>
      <c r="P171" s="197">
        <f>SUM(P172:P213)</f>
        <v>0</v>
      </c>
      <c r="Q171" s="196"/>
      <c r="R171" s="197">
        <f>SUM(R172:R213)</f>
        <v>3.4014579999999999</v>
      </c>
      <c r="S171" s="196"/>
      <c r="T171" s="198">
        <f>SUM(T172:T213)</f>
        <v>0.16400000000000001</v>
      </c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R171" s="199" t="s">
        <v>77</v>
      </c>
      <c r="AT171" s="200" t="s">
        <v>68</v>
      </c>
      <c r="AU171" s="200" t="s">
        <v>77</v>
      </c>
      <c r="AY171" s="199" t="s">
        <v>122</v>
      </c>
      <c r="BK171" s="201">
        <f>SUM(BK172:BK213)</f>
        <v>0</v>
      </c>
    </row>
    <row r="172" s="2" customFormat="1">
      <c r="A172" s="38"/>
      <c r="B172" s="39"/>
      <c r="C172" s="204" t="s">
        <v>272</v>
      </c>
      <c r="D172" s="204" t="s">
        <v>124</v>
      </c>
      <c r="E172" s="205" t="s">
        <v>588</v>
      </c>
      <c r="F172" s="206" t="s">
        <v>589</v>
      </c>
      <c r="G172" s="207" t="s">
        <v>146</v>
      </c>
      <c r="H172" s="208">
        <v>2</v>
      </c>
      <c r="I172" s="209"/>
      <c r="J172" s="210">
        <f>ROUND(I172*H172,2)</f>
        <v>0</v>
      </c>
      <c r="K172" s="206" t="s">
        <v>128</v>
      </c>
      <c r="L172" s="44"/>
      <c r="M172" s="211" t="s">
        <v>19</v>
      </c>
      <c r="N172" s="212" t="s">
        <v>40</v>
      </c>
      <c r="O172" s="84"/>
      <c r="P172" s="213">
        <f>O172*H172</f>
        <v>0</v>
      </c>
      <c r="Q172" s="213">
        <v>0</v>
      </c>
      <c r="R172" s="213">
        <f>Q172*H172</f>
        <v>0</v>
      </c>
      <c r="S172" s="213">
        <v>0</v>
      </c>
      <c r="T172" s="214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15" t="s">
        <v>129</v>
      </c>
      <c r="AT172" s="215" t="s">
        <v>124</v>
      </c>
      <c r="AU172" s="215" t="s">
        <v>80</v>
      </c>
      <c r="AY172" s="17" t="s">
        <v>122</v>
      </c>
      <c r="BE172" s="216">
        <f>IF(N172="základní",J172,0)</f>
        <v>0</v>
      </c>
      <c r="BF172" s="216">
        <f>IF(N172="snížená",J172,0)</f>
        <v>0</v>
      </c>
      <c r="BG172" s="216">
        <f>IF(N172="zákl. přenesená",J172,0)</f>
        <v>0</v>
      </c>
      <c r="BH172" s="216">
        <f>IF(N172="sníž. přenesená",J172,0)</f>
        <v>0</v>
      </c>
      <c r="BI172" s="216">
        <f>IF(N172="nulová",J172,0)</f>
        <v>0</v>
      </c>
      <c r="BJ172" s="17" t="s">
        <v>77</v>
      </c>
      <c r="BK172" s="216">
        <f>ROUND(I172*H172,2)</f>
        <v>0</v>
      </c>
      <c r="BL172" s="17" t="s">
        <v>129</v>
      </c>
      <c r="BM172" s="215" t="s">
        <v>590</v>
      </c>
    </row>
    <row r="173" s="2" customFormat="1">
      <c r="A173" s="38"/>
      <c r="B173" s="39"/>
      <c r="C173" s="40"/>
      <c r="D173" s="217" t="s">
        <v>131</v>
      </c>
      <c r="E173" s="40"/>
      <c r="F173" s="218" t="s">
        <v>591</v>
      </c>
      <c r="G173" s="40"/>
      <c r="H173" s="40"/>
      <c r="I173" s="219"/>
      <c r="J173" s="40"/>
      <c r="K173" s="40"/>
      <c r="L173" s="44"/>
      <c r="M173" s="220"/>
      <c r="N173" s="221"/>
      <c r="O173" s="84"/>
      <c r="P173" s="84"/>
      <c r="Q173" s="84"/>
      <c r="R173" s="84"/>
      <c r="S173" s="84"/>
      <c r="T173" s="85"/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T173" s="17" t="s">
        <v>131</v>
      </c>
      <c r="AU173" s="17" t="s">
        <v>80</v>
      </c>
    </row>
    <row r="174" s="13" customFormat="1">
      <c r="A174" s="13"/>
      <c r="B174" s="222"/>
      <c r="C174" s="223"/>
      <c r="D174" s="217" t="s">
        <v>139</v>
      </c>
      <c r="E174" s="224" t="s">
        <v>19</v>
      </c>
      <c r="F174" s="225" t="s">
        <v>592</v>
      </c>
      <c r="G174" s="223"/>
      <c r="H174" s="226">
        <v>2</v>
      </c>
      <c r="I174" s="227"/>
      <c r="J174" s="223"/>
      <c r="K174" s="223"/>
      <c r="L174" s="228"/>
      <c r="M174" s="229"/>
      <c r="N174" s="230"/>
      <c r="O174" s="230"/>
      <c r="P174" s="230"/>
      <c r="Q174" s="230"/>
      <c r="R174" s="230"/>
      <c r="S174" s="230"/>
      <c r="T174" s="231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32" t="s">
        <v>139</v>
      </c>
      <c r="AU174" s="232" t="s">
        <v>80</v>
      </c>
      <c r="AV174" s="13" t="s">
        <v>80</v>
      </c>
      <c r="AW174" s="13" t="s">
        <v>31</v>
      </c>
      <c r="AX174" s="13" t="s">
        <v>77</v>
      </c>
      <c r="AY174" s="232" t="s">
        <v>122</v>
      </c>
    </row>
    <row r="175" s="2" customFormat="1" ht="16.5" customHeight="1">
      <c r="A175" s="38"/>
      <c r="B175" s="39"/>
      <c r="C175" s="244" t="s">
        <v>279</v>
      </c>
      <c r="D175" s="244" t="s">
        <v>280</v>
      </c>
      <c r="E175" s="245" t="s">
        <v>593</v>
      </c>
      <c r="F175" s="246" t="s">
        <v>594</v>
      </c>
      <c r="G175" s="247" t="s">
        <v>146</v>
      </c>
      <c r="H175" s="248">
        <v>2</v>
      </c>
      <c r="I175" s="249"/>
      <c r="J175" s="250">
        <f>ROUND(I175*H175,2)</f>
        <v>0</v>
      </c>
      <c r="K175" s="246" t="s">
        <v>128</v>
      </c>
      <c r="L175" s="251"/>
      <c r="M175" s="252" t="s">
        <v>19</v>
      </c>
      <c r="N175" s="253" t="s">
        <v>40</v>
      </c>
      <c r="O175" s="84"/>
      <c r="P175" s="213">
        <f>O175*H175</f>
        <v>0</v>
      </c>
      <c r="Q175" s="213">
        <v>0.0020999999999999999</v>
      </c>
      <c r="R175" s="213">
        <f>Q175*H175</f>
        <v>0.0041999999999999997</v>
      </c>
      <c r="S175" s="213">
        <v>0</v>
      </c>
      <c r="T175" s="214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15" t="s">
        <v>173</v>
      </c>
      <c r="AT175" s="215" t="s">
        <v>280</v>
      </c>
      <c r="AU175" s="215" t="s">
        <v>80</v>
      </c>
      <c r="AY175" s="17" t="s">
        <v>122</v>
      </c>
      <c r="BE175" s="216">
        <f>IF(N175="základní",J175,0)</f>
        <v>0</v>
      </c>
      <c r="BF175" s="216">
        <f>IF(N175="snížená",J175,0)</f>
        <v>0</v>
      </c>
      <c r="BG175" s="216">
        <f>IF(N175="zákl. přenesená",J175,0)</f>
        <v>0</v>
      </c>
      <c r="BH175" s="216">
        <f>IF(N175="sníž. přenesená",J175,0)</f>
        <v>0</v>
      </c>
      <c r="BI175" s="216">
        <f>IF(N175="nulová",J175,0)</f>
        <v>0</v>
      </c>
      <c r="BJ175" s="17" t="s">
        <v>77</v>
      </c>
      <c r="BK175" s="216">
        <f>ROUND(I175*H175,2)</f>
        <v>0</v>
      </c>
      <c r="BL175" s="17" t="s">
        <v>129</v>
      </c>
      <c r="BM175" s="215" t="s">
        <v>595</v>
      </c>
    </row>
    <row r="176" s="2" customFormat="1">
      <c r="A176" s="38"/>
      <c r="B176" s="39"/>
      <c r="C176" s="40"/>
      <c r="D176" s="217" t="s">
        <v>131</v>
      </c>
      <c r="E176" s="40"/>
      <c r="F176" s="218" t="s">
        <v>594</v>
      </c>
      <c r="G176" s="40"/>
      <c r="H176" s="40"/>
      <c r="I176" s="219"/>
      <c r="J176" s="40"/>
      <c r="K176" s="40"/>
      <c r="L176" s="44"/>
      <c r="M176" s="220"/>
      <c r="N176" s="221"/>
      <c r="O176" s="84"/>
      <c r="P176" s="84"/>
      <c r="Q176" s="84"/>
      <c r="R176" s="84"/>
      <c r="S176" s="84"/>
      <c r="T176" s="85"/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T176" s="17" t="s">
        <v>131</v>
      </c>
      <c r="AU176" s="17" t="s">
        <v>80</v>
      </c>
    </row>
    <row r="177" s="13" customFormat="1">
      <c r="A177" s="13"/>
      <c r="B177" s="222"/>
      <c r="C177" s="223"/>
      <c r="D177" s="217" t="s">
        <v>139</v>
      </c>
      <c r="E177" s="224" t="s">
        <v>19</v>
      </c>
      <c r="F177" s="225" t="s">
        <v>596</v>
      </c>
      <c r="G177" s="223"/>
      <c r="H177" s="226">
        <v>2</v>
      </c>
      <c r="I177" s="227"/>
      <c r="J177" s="223"/>
      <c r="K177" s="223"/>
      <c r="L177" s="228"/>
      <c r="M177" s="229"/>
      <c r="N177" s="230"/>
      <c r="O177" s="230"/>
      <c r="P177" s="230"/>
      <c r="Q177" s="230"/>
      <c r="R177" s="230"/>
      <c r="S177" s="230"/>
      <c r="T177" s="231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32" t="s">
        <v>139</v>
      </c>
      <c r="AU177" s="232" t="s">
        <v>80</v>
      </c>
      <c r="AV177" s="13" t="s">
        <v>80</v>
      </c>
      <c r="AW177" s="13" t="s">
        <v>31</v>
      </c>
      <c r="AX177" s="13" t="s">
        <v>77</v>
      </c>
      <c r="AY177" s="232" t="s">
        <v>122</v>
      </c>
    </row>
    <row r="178" s="2" customFormat="1">
      <c r="A178" s="38"/>
      <c r="B178" s="39"/>
      <c r="C178" s="204" t="s">
        <v>285</v>
      </c>
      <c r="D178" s="204" t="s">
        <v>124</v>
      </c>
      <c r="E178" s="205" t="s">
        <v>597</v>
      </c>
      <c r="F178" s="206" t="s">
        <v>598</v>
      </c>
      <c r="G178" s="207" t="s">
        <v>146</v>
      </c>
      <c r="H178" s="208">
        <v>23</v>
      </c>
      <c r="I178" s="209"/>
      <c r="J178" s="210">
        <f>ROUND(I178*H178,2)</f>
        <v>0</v>
      </c>
      <c r="K178" s="206" t="s">
        <v>128</v>
      </c>
      <c r="L178" s="44"/>
      <c r="M178" s="211" t="s">
        <v>19</v>
      </c>
      <c r="N178" s="212" t="s">
        <v>40</v>
      </c>
      <c r="O178" s="84"/>
      <c r="P178" s="213">
        <f>O178*H178</f>
        <v>0</v>
      </c>
      <c r="Q178" s="213">
        <v>0.00069999999999999999</v>
      </c>
      <c r="R178" s="213">
        <f>Q178*H178</f>
        <v>0.0161</v>
      </c>
      <c r="S178" s="213">
        <v>0</v>
      </c>
      <c r="T178" s="214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15" t="s">
        <v>129</v>
      </c>
      <c r="AT178" s="215" t="s">
        <v>124</v>
      </c>
      <c r="AU178" s="215" t="s">
        <v>80</v>
      </c>
      <c r="AY178" s="17" t="s">
        <v>122</v>
      </c>
      <c r="BE178" s="216">
        <f>IF(N178="základní",J178,0)</f>
        <v>0</v>
      </c>
      <c r="BF178" s="216">
        <f>IF(N178="snížená",J178,0)</f>
        <v>0</v>
      </c>
      <c r="BG178" s="216">
        <f>IF(N178="zákl. přenesená",J178,0)</f>
        <v>0</v>
      </c>
      <c r="BH178" s="216">
        <f>IF(N178="sníž. přenesená",J178,0)</f>
        <v>0</v>
      </c>
      <c r="BI178" s="216">
        <f>IF(N178="nulová",J178,0)</f>
        <v>0</v>
      </c>
      <c r="BJ178" s="17" t="s">
        <v>77</v>
      </c>
      <c r="BK178" s="216">
        <f>ROUND(I178*H178,2)</f>
        <v>0</v>
      </c>
      <c r="BL178" s="17" t="s">
        <v>129</v>
      </c>
      <c r="BM178" s="215" t="s">
        <v>599</v>
      </c>
    </row>
    <row r="179" s="2" customFormat="1">
      <c r="A179" s="38"/>
      <c r="B179" s="39"/>
      <c r="C179" s="40"/>
      <c r="D179" s="217" t="s">
        <v>131</v>
      </c>
      <c r="E179" s="40"/>
      <c r="F179" s="218" t="s">
        <v>600</v>
      </c>
      <c r="G179" s="40"/>
      <c r="H179" s="40"/>
      <c r="I179" s="219"/>
      <c r="J179" s="40"/>
      <c r="K179" s="40"/>
      <c r="L179" s="44"/>
      <c r="M179" s="220"/>
      <c r="N179" s="221"/>
      <c r="O179" s="84"/>
      <c r="P179" s="84"/>
      <c r="Q179" s="84"/>
      <c r="R179" s="84"/>
      <c r="S179" s="84"/>
      <c r="T179" s="85"/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T179" s="17" t="s">
        <v>131</v>
      </c>
      <c r="AU179" s="17" t="s">
        <v>80</v>
      </c>
    </row>
    <row r="180" s="13" customFormat="1">
      <c r="A180" s="13"/>
      <c r="B180" s="222"/>
      <c r="C180" s="223"/>
      <c r="D180" s="217" t="s">
        <v>139</v>
      </c>
      <c r="E180" s="224" t="s">
        <v>19</v>
      </c>
      <c r="F180" s="225" t="s">
        <v>601</v>
      </c>
      <c r="G180" s="223"/>
      <c r="H180" s="226">
        <v>20</v>
      </c>
      <c r="I180" s="227"/>
      <c r="J180" s="223"/>
      <c r="K180" s="223"/>
      <c r="L180" s="228"/>
      <c r="M180" s="229"/>
      <c r="N180" s="230"/>
      <c r="O180" s="230"/>
      <c r="P180" s="230"/>
      <c r="Q180" s="230"/>
      <c r="R180" s="230"/>
      <c r="S180" s="230"/>
      <c r="T180" s="231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32" t="s">
        <v>139</v>
      </c>
      <c r="AU180" s="232" t="s">
        <v>80</v>
      </c>
      <c r="AV180" s="13" t="s">
        <v>80</v>
      </c>
      <c r="AW180" s="13" t="s">
        <v>31</v>
      </c>
      <c r="AX180" s="13" t="s">
        <v>69</v>
      </c>
      <c r="AY180" s="232" t="s">
        <v>122</v>
      </c>
    </row>
    <row r="181" s="13" customFormat="1">
      <c r="A181" s="13"/>
      <c r="B181" s="222"/>
      <c r="C181" s="223"/>
      <c r="D181" s="217" t="s">
        <v>139</v>
      </c>
      <c r="E181" s="224" t="s">
        <v>19</v>
      </c>
      <c r="F181" s="225" t="s">
        <v>602</v>
      </c>
      <c r="G181" s="223"/>
      <c r="H181" s="226">
        <v>1</v>
      </c>
      <c r="I181" s="227"/>
      <c r="J181" s="223"/>
      <c r="K181" s="223"/>
      <c r="L181" s="228"/>
      <c r="M181" s="229"/>
      <c r="N181" s="230"/>
      <c r="O181" s="230"/>
      <c r="P181" s="230"/>
      <c r="Q181" s="230"/>
      <c r="R181" s="230"/>
      <c r="S181" s="230"/>
      <c r="T181" s="231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32" t="s">
        <v>139</v>
      </c>
      <c r="AU181" s="232" t="s">
        <v>80</v>
      </c>
      <c r="AV181" s="13" t="s">
        <v>80</v>
      </c>
      <c r="AW181" s="13" t="s">
        <v>31</v>
      </c>
      <c r="AX181" s="13" t="s">
        <v>69</v>
      </c>
      <c r="AY181" s="232" t="s">
        <v>122</v>
      </c>
    </row>
    <row r="182" s="13" customFormat="1">
      <c r="A182" s="13"/>
      <c r="B182" s="222"/>
      <c r="C182" s="223"/>
      <c r="D182" s="217" t="s">
        <v>139</v>
      </c>
      <c r="E182" s="224" t="s">
        <v>19</v>
      </c>
      <c r="F182" s="225" t="s">
        <v>603</v>
      </c>
      <c r="G182" s="223"/>
      <c r="H182" s="226">
        <v>1</v>
      </c>
      <c r="I182" s="227"/>
      <c r="J182" s="223"/>
      <c r="K182" s="223"/>
      <c r="L182" s="228"/>
      <c r="M182" s="229"/>
      <c r="N182" s="230"/>
      <c r="O182" s="230"/>
      <c r="P182" s="230"/>
      <c r="Q182" s="230"/>
      <c r="R182" s="230"/>
      <c r="S182" s="230"/>
      <c r="T182" s="231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32" t="s">
        <v>139</v>
      </c>
      <c r="AU182" s="232" t="s">
        <v>80</v>
      </c>
      <c r="AV182" s="13" t="s">
        <v>80</v>
      </c>
      <c r="AW182" s="13" t="s">
        <v>31</v>
      </c>
      <c r="AX182" s="13" t="s">
        <v>69</v>
      </c>
      <c r="AY182" s="232" t="s">
        <v>122</v>
      </c>
    </row>
    <row r="183" s="13" customFormat="1">
      <c r="A183" s="13"/>
      <c r="B183" s="222"/>
      <c r="C183" s="223"/>
      <c r="D183" s="217" t="s">
        <v>139</v>
      </c>
      <c r="E183" s="224" t="s">
        <v>19</v>
      </c>
      <c r="F183" s="225" t="s">
        <v>604</v>
      </c>
      <c r="G183" s="223"/>
      <c r="H183" s="226">
        <v>1</v>
      </c>
      <c r="I183" s="227"/>
      <c r="J183" s="223"/>
      <c r="K183" s="223"/>
      <c r="L183" s="228"/>
      <c r="M183" s="229"/>
      <c r="N183" s="230"/>
      <c r="O183" s="230"/>
      <c r="P183" s="230"/>
      <c r="Q183" s="230"/>
      <c r="R183" s="230"/>
      <c r="S183" s="230"/>
      <c r="T183" s="231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32" t="s">
        <v>139</v>
      </c>
      <c r="AU183" s="232" t="s">
        <v>80</v>
      </c>
      <c r="AV183" s="13" t="s">
        <v>80</v>
      </c>
      <c r="AW183" s="13" t="s">
        <v>31</v>
      </c>
      <c r="AX183" s="13" t="s">
        <v>69</v>
      </c>
      <c r="AY183" s="232" t="s">
        <v>122</v>
      </c>
    </row>
    <row r="184" s="14" customFormat="1">
      <c r="A184" s="14"/>
      <c r="B184" s="233"/>
      <c r="C184" s="234"/>
      <c r="D184" s="217" t="s">
        <v>139</v>
      </c>
      <c r="E184" s="235" t="s">
        <v>19</v>
      </c>
      <c r="F184" s="236" t="s">
        <v>142</v>
      </c>
      <c r="G184" s="234"/>
      <c r="H184" s="237">
        <v>23</v>
      </c>
      <c r="I184" s="238"/>
      <c r="J184" s="234"/>
      <c r="K184" s="234"/>
      <c r="L184" s="239"/>
      <c r="M184" s="240"/>
      <c r="N184" s="241"/>
      <c r="O184" s="241"/>
      <c r="P184" s="241"/>
      <c r="Q184" s="241"/>
      <c r="R184" s="241"/>
      <c r="S184" s="241"/>
      <c r="T184" s="242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43" t="s">
        <v>139</v>
      </c>
      <c r="AU184" s="243" t="s">
        <v>80</v>
      </c>
      <c r="AV184" s="14" t="s">
        <v>129</v>
      </c>
      <c r="AW184" s="14" t="s">
        <v>31</v>
      </c>
      <c r="AX184" s="14" t="s">
        <v>77</v>
      </c>
      <c r="AY184" s="243" t="s">
        <v>122</v>
      </c>
    </row>
    <row r="185" s="2" customFormat="1" ht="16.5" customHeight="1">
      <c r="A185" s="38"/>
      <c r="B185" s="39"/>
      <c r="C185" s="244" t="s">
        <v>291</v>
      </c>
      <c r="D185" s="244" t="s">
        <v>280</v>
      </c>
      <c r="E185" s="245" t="s">
        <v>605</v>
      </c>
      <c r="F185" s="246" t="s">
        <v>606</v>
      </c>
      <c r="G185" s="247" t="s">
        <v>146</v>
      </c>
      <c r="H185" s="248">
        <v>20</v>
      </c>
      <c r="I185" s="249"/>
      <c r="J185" s="250">
        <f>ROUND(I185*H185,2)</f>
        <v>0</v>
      </c>
      <c r="K185" s="246" t="s">
        <v>128</v>
      </c>
      <c r="L185" s="251"/>
      <c r="M185" s="252" t="s">
        <v>19</v>
      </c>
      <c r="N185" s="253" t="s">
        <v>40</v>
      </c>
      <c r="O185" s="84"/>
      <c r="P185" s="213">
        <f>O185*H185</f>
        <v>0</v>
      </c>
      <c r="Q185" s="213">
        <v>0.0025000000000000001</v>
      </c>
      <c r="R185" s="213">
        <f>Q185*H185</f>
        <v>0.050000000000000003</v>
      </c>
      <c r="S185" s="213">
        <v>0</v>
      </c>
      <c r="T185" s="214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15" t="s">
        <v>173</v>
      </c>
      <c r="AT185" s="215" t="s">
        <v>280</v>
      </c>
      <c r="AU185" s="215" t="s">
        <v>80</v>
      </c>
      <c r="AY185" s="17" t="s">
        <v>122</v>
      </c>
      <c r="BE185" s="216">
        <f>IF(N185="základní",J185,0)</f>
        <v>0</v>
      </c>
      <c r="BF185" s="216">
        <f>IF(N185="snížená",J185,0)</f>
        <v>0</v>
      </c>
      <c r="BG185" s="216">
        <f>IF(N185="zákl. přenesená",J185,0)</f>
        <v>0</v>
      </c>
      <c r="BH185" s="216">
        <f>IF(N185="sníž. přenesená",J185,0)</f>
        <v>0</v>
      </c>
      <c r="BI185" s="216">
        <f>IF(N185="nulová",J185,0)</f>
        <v>0</v>
      </c>
      <c r="BJ185" s="17" t="s">
        <v>77</v>
      </c>
      <c r="BK185" s="216">
        <f>ROUND(I185*H185,2)</f>
        <v>0</v>
      </c>
      <c r="BL185" s="17" t="s">
        <v>129</v>
      </c>
      <c r="BM185" s="215" t="s">
        <v>607</v>
      </c>
    </row>
    <row r="186" s="2" customFormat="1">
      <c r="A186" s="38"/>
      <c r="B186" s="39"/>
      <c r="C186" s="40"/>
      <c r="D186" s="217" t="s">
        <v>131</v>
      </c>
      <c r="E186" s="40"/>
      <c r="F186" s="218" t="s">
        <v>606</v>
      </c>
      <c r="G186" s="40"/>
      <c r="H186" s="40"/>
      <c r="I186" s="219"/>
      <c r="J186" s="40"/>
      <c r="K186" s="40"/>
      <c r="L186" s="44"/>
      <c r="M186" s="220"/>
      <c r="N186" s="221"/>
      <c r="O186" s="84"/>
      <c r="P186" s="84"/>
      <c r="Q186" s="84"/>
      <c r="R186" s="84"/>
      <c r="S186" s="84"/>
      <c r="T186" s="85"/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T186" s="17" t="s">
        <v>131</v>
      </c>
      <c r="AU186" s="17" t="s">
        <v>80</v>
      </c>
    </row>
    <row r="187" s="2" customFormat="1">
      <c r="A187" s="38"/>
      <c r="B187" s="39"/>
      <c r="C187" s="244" t="s">
        <v>297</v>
      </c>
      <c r="D187" s="244" t="s">
        <v>280</v>
      </c>
      <c r="E187" s="245" t="s">
        <v>608</v>
      </c>
      <c r="F187" s="246" t="s">
        <v>609</v>
      </c>
      <c r="G187" s="247" t="s">
        <v>146</v>
      </c>
      <c r="H187" s="248">
        <v>1</v>
      </c>
      <c r="I187" s="249"/>
      <c r="J187" s="250">
        <f>ROUND(I187*H187,2)</f>
        <v>0</v>
      </c>
      <c r="K187" s="246" t="s">
        <v>128</v>
      </c>
      <c r="L187" s="251"/>
      <c r="M187" s="252" t="s">
        <v>19</v>
      </c>
      <c r="N187" s="253" t="s">
        <v>40</v>
      </c>
      <c r="O187" s="84"/>
      <c r="P187" s="213">
        <f>O187*H187</f>
        <v>0</v>
      </c>
      <c r="Q187" s="213">
        <v>0.0012999999999999999</v>
      </c>
      <c r="R187" s="213">
        <f>Q187*H187</f>
        <v>0.0012999999999999999</v>
      </c>
      <c r="S187" s="213">
        <v>0</v>
      </c>
      <c r="T187" s="214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215" t="s">
        <v>173</v>
      </c>
      <c r="AT187" s="215" t="s">
        <v>280</v>
      </c>
      <c r="AU187" s="215" t="s">
        <v>80</v>
      </c>
      <c r="AY187" s="17" t="s">
        <v>122</v>
      </c>
      <c r="BE187" s="216">
        <f>IF(N187="základní",J187,0)</f>
        <v>0</v>
      </c>
      <c r="BF187" s="216">
        <f>IF(N187="snížená",J187,0)</f>
        <v>0</v>
      </c>
      <c r="BG187" s="216">
        <f>IF(N187="zákl. přenesená",J187,0)</f>
        <v>0</v>
      </c>
      <c r="BH187" s="216">
        <f>IF(N187="sníž. přenesená",J187,0)</f>
        <v>0</v>
      </c>
      <c r="BI187" s="216">
        <f>IF(N187="nulová",J187,0)</f>
        <v>0</v>
      </c>
      <c r="BJ187" s="17" t="s">
        <v>77</v>
      </c>
      <c r="BK187" s="216">
        <f>ROUND(I187*H187,2)</f>
        <v>0</v>
      </c>
      <c r="BL187" s="17" t="s">
        <v>129</v>
      </c>
      <c r="BM187" s="215" t="s">
        <v>610</v>
      </c>
    </row>
    <row r="188" s="2" customFormat="1">
      <c r="A188" s="38"/>
      <c r="B188" s="39"/>
      <c r="C188" s="40"/>
      <c r="D188" s="217" t="s">
        <v>131</v>
      </c>
      <c r="E188" s="40"/>
      <c r="F188" s="218" t="s">
        <v>609</v>
      </c>
      <c r="G188" s="40"/>
      <c r="H188" s="40"/>
      <c r="I188" s="219"/>
      <c r="J188" s="40"/>
      <c r="K188" s="40"/>
      <c r="L188" s="44"/>
      <c r="M188" s="220"/>
      <c r="N188" s="221"/>
      <c r="O188" s="84"/>
      <c r="P188" s="84"/>
      <c r="Q188" s="84"/>
      <c r="R188" s="84"/>
      <c r="S188" s="84"/>
      <c r="T188" s="85"/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T188" s="17" t="s">
        <v>131</v>
      </c>
      <c r="AU188" s="17" t="s">
        <v>80</v>
      </c>
    </row>
    <row r="189" s="13" customFormat="1">
      <c r="A189" s="13"/>
      <c r="B189" s="222"/>
      <c r="C189" s="223"/>
      <c r="D189" s="217" t="s">
        <v>139</v>
      </c>
      <c r="E189" s="224" t="s">
        <v>19</v>
      </c>
      <c r="F189" s="225" t="s">
        <v>603</v>
      </c>
      <c r="G189" s="223"/>
      <c r="H189" s="226">
        <v>1</v>
      </c>
      <c r="I189" s="227"/>
      <c r="J189" s="223"/>
      <c r="K189" s="223"/>
      <c r="L189" s="228"/>
      <c r="M189" s="229"/>
      <c r="N189" s="230"/>
      <c r="O189" s="230"/>
      <c r="P189" s="230"/>
      <c r="Q189" s="230"/>
      <c r="R189" s="230"/>
      <c r="S189" s="230"/>
      <c r="T189" s="231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32" t="s">
        <v>139</v>
      </c>
      <c r="AU189" s="232" t="s">
        <v>80</v>
      </c>
      <c r="AV189" s="13" t="s">
        <v>80</v>
      </c>
      <c r="AW189" s="13" t="s">
        <v>31</v>
      </c>
      <c r="AX189" s="13" t="s">
        <v>77</v>
      </c>
      <c r="AY189" s="232" t="s">
        <v>122</v>
      </c>
    </row>
    <row r="190" s="2" customFormat="1" ht="16.5" customHeight="1">
      <c r="A190" s="38"/>
      <c r="B190" s="39"/>
      <c r="C190" s="244" t="s">
        <v>303</v>
      </c>
      <c r="D190" s="244" t="s">
        <v>280</v>
      </c>
      <c r="E190" s="245" t="s">
        <v>611</v>
      </c>
      <c r="F190" s="246" t="s">
        <v>612</v>
      </c>
      <c r="G190" s="247" t="s">
        <v>146</v>
      </c>
      <c r="H190" s="248">
        <v>1</v>
      </c>
      <c r="I190" s="249"/>
      <c r="J190" s="250">
        <f>ROUND(I190*H190,2)</f>
        <v>0</v>
      </c>
      <c r="K190" s="246" t="s">
        <v>128</v>
      </c>
      <c r="L190" s="251"/>
      <c r="M190" s="252" t="s">
        <v>19</v>
      </c>
      <c r="N190" s="253" t="s">
        <v>40</v>
      </c>
      <c r="O190" s="84"/>
      <c r="P190" s="213">
        <f>O190*H190</f>
        <v>0</v>
      </c>
      <c r="Q190" s="213">
        <v>0.0050000000000000001</v>
      </c>
      <c r="R190" s="213">
        <f>Q190*H190</f>
        <v>0.0050000000000000001</v>
      </c>
      <c r="S190" s="213">
        <v>0</v>
      </c>
      <c r="T190" s="214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15" t="s">
        <v>173</v>
      </c>
      <c r="AT190" s="215" t="s">
        <v>280</v>
      </c>
      <c r="AU190" s="215" t="s">
        <v>80</v>
      </c>
      <c r="AY190" s="17" t="s">
        <v>122</v>
      </c>
      <c r="BE190" s="216">
        <f>IF(N190="základní",J190,0)</f>
        <v>0</v>
      </c>
      <c r="BF190" s="216">
        <f>IF(N190="snížená",J190,0)</f>
        <v>0</v>
      </c>
      <c r="BG190" s="216">
        <f>IF(N190="zákl. přenesená",J190,0)</f>
        <v>0</v>
      </c>
      <c r="BH190" s="216">
        <f>IF(N190="sníž. přenesená",J190,0)</f>
        <v>0</v>
      </c>
      <c r="BI190" s="216">
        <f>IF(N190="nulová",J190,0)</f>
        <v>0</v>
      </c>
      <c r="BJ190" s="17" t="s">
        <v>77</v>
      </c>
      <c r="BK190" s="216">
        <f>ROUND(I190*H190,2)</f>
        <v>0</v>
      </c>
      <c r="BL190" s="17" t="s">
        <v>129</v>
      </c>
      <c r="BM190" s="215" t="s">
        <v>613</v>
      </c>
    </row>
    <row r="191" s="2" customFormat="1">
      <c r="A191" s="38"/>
      <c r="B191" s="39"/>
      <c r="C191" s="40"/>
      <c r="D191" s="217" t="s">
        <v>131</v>
      </c>
      <c r="E191" s="40"/>
      <c r="F191" s="218" t="s">
        <v>612</v>
      </c>
      <c r="G191" s="40"/>
      <c r="H191" s="40"/>
      <c r="I191" s="219"/>
      <c r="J191" s="40"/>
      <c r="K191" s="40"/>
      <c r="L191" s="44"/>
      <c r="M191" s="220"/>
      <c r="N191" s="221"/>
      <c r="O191" s="84"/>
      <c r="P191" s="84"/>
      <c r="Q191" s="84"/>
      <c r="R191" s="84"/>
      <c r="S191" s="84"/>
      <c r="T191" s="85"/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T191" s="17" t="s">
        <v>131</v>
      </c>
      <c r="AU191" s="17" t="s">
        <v>80</v>
      </c>
    </row>
    <row r="192" s="13" customFormat="1">
      <c r="A192" s="13"/>
      <c r="B192" s="222"/>
      <c r="C192" s="223"/>
      <c r="D192" s="217" t="s">
        <v>139</v>
      </c>
      <c r="E192" s="224" t="s">
        <v>19</v>
      </c>
      <c r="F192" s="225" t="s">
        <v>602</v>
      </c>
      <c r="G192" s="223"/>
      <c r="H192" s="226">
        <v>1</v>
      </c>
      <c r="I192" s="227"/>
      <c r="J192" s="223"/>
      <c r="K192" s="223"/>
      <c r="L192" s="228"/>
      <c r="M192" s="229"/>
      <c r="N192" s="230"/>
      <c r="O192" s="230"/>
      <c r="P192" s="230"/>
      <c r="Q192" s="230"/>
      <c r="R192" s="230"/>
      <c r="S192" s="230"/>
      <c r="T192" s="231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32" t="s">
        <v>139</v>
      </c>
      <c r="AU192" s="232" t="s">
        <v>80</v>
      </c>
      <c r="AV192" s="13" t="s">
        <v>80</v>
      </c>
      <c r="AW192" s="13" t="s">
        <v>31</v>
      </c>
      <c r="AX192" s="13" t="s">
        <v>77</v>
      </c>
      <c r="AY192" s="232" t="s">
        <v>122</v>
      </c>
    </row>
    <row r="193" s="2" customFormat="1" ht="16.5" customHeight="1">
      <c r="A193" s="38"/>
      <c r="B193" s="39"/>
      <c r="C193" s="244" t="s">
        <v>309</v>
      </c>
      <c r="D193" s="244" t="s">
        <v>280</v>
      </c>
      <c r="E193" s="245" t="s">
        <v>614</v>
      </c>
      <c r="F193" s="246" t="s">
        <v>615</v>
      </c>
      <c r="G193" s="247" t="s">
        <v>146</v>
      </c>
      <c r="H193" s="248">
        <v>1</v>
      </c>
      <c r="I193" s="249"/>
      <c r="J193" s="250">
        <f>ROUND(I193*H193,2)</f>
        <v>0</v>
      </c>
      <c r="K193" s="246" t="s">
        <v>128</v>
      </c>
      <c r="L193" s="251"/>
      <c r="M193" s="252" t="s">
        <v>19</v>
      </c>
      <c r="N193" s="253" t="s">
        <v>40</v>
      </c>
      <c r="O193" s="84"/>
      <c r="P193" s="213">
        <f>O193*H193</f>
        <v>0</v>
      </c>
      <c r="Q193" s="213">
        <v>0.0016999999999999999</v>
      </c>
      <c r="R193" s="213">
        <f>Q193*H193</f>
        <v>0.0016999999999999999</v>
      </c>
      <c r="S193" s="213">
        <v>0</v>
      </c>
      <c r="T193" s="214">
        <f>S193*H193</f>
        <v>0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215" t="s">
        <v>173</v>
      </c>
      <c r="AT193" s="215" t="s">
        <v>280</v>
      </c>
      <c r="AU193" s="215" t="s">
        <v>80</v>
      </c>
      <c r="AY193" s="17" t="s">
        <v>122</v>
      </c>
      <c r="BE193" s="216">
        <f>IF(N193="základní",J193,0)</f>
        <v>0</v>
      </c>
      <c r="BF193" s="216">
        <f>IF(N193="snížená",J193,0)</f>
        <v>0</v>
      </c>
      <c r="BG193" s="216">
        <f>IF(N193="zákl. přenesená",J193,0)</f>
        <v>0</v>
      </c>
      <c r="BH193" s="216">
        <f>IF(N193="sníž. přenesená",J193,0)</f>
        <v>0</v>
      </c>
      <c r="BI193" s="216">
        <f>IF(N193="nulová",J193,0)</f>
        <v>0</v>
      </c>
      <c r="BJ193" s="17" t="s">
        <v>77</v>
      </c>
      <c r="BK193" s="216">
        <f>ROUND(I193*H193,2)</f>
        <v>0</v>
      </c>
      <c r="BL193" s="17" t="s">
        <v>129</v>
      </c>
      <c r="BM193" s="215" t="s">
        <v>616</v>
      </c>
    </row>
    <row r="194" s="2" customFormat="1">
      <c r="A194" s="38"/>
      <c r="B194" s="39"/>
      <c r="C194" s="40"/>
      <c r="D194" s="217" t="s">
        <v>131</v>
      </c>
      <c r="E194" s="40"/>
      <c r="F194" s="218" t="s">
        <v>615</v>
      </c>
      <c r="G194" s="40"/>
      <c r="H194" s="40"/>
      <c r="I194" s="219"/>
      <c r="J194" s="40"/>
      <c r="K194" s="40"/>
      <c r="L194" s="44"/>
      <c r="M194" s="220"/>
      <c r="N194" s="221"/>
      <c r="O194" s="84"/>
      <c r="P194" s="84"/>
      <c r="Q194" s="84"/>
      <c r="R194" s="84"/>
      <c r="S194" s="84"/>
      <c r="T194" s="85"/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T194" s="17" t="s">
        <v>131</v>
      </c>
      <c r="AU194" s="17" t="s">
        <v>80</v>
      </c>
    </row>
    <row r="195" s="13" customFormat="1">
      <c r="A195" s="13"/>
      <c r="B195" s="222"/>
      <c r="C195" s="223"/>
      <c r="D195" s="217" t="s">
        <v>139</v>
      </c>
      <c r="E195" s="224" t="s">
        <v>19</v>
      </c>
      <c r="F195" s="225" t="s">
        <v>617</v>
      </c>
      <c r="G195" s="223"/>
      <c r="H195" s="226">
        <v>1</v>
      </c>
      <c r="I195" s="227"/>
      <c r="J195" s="223"/>
      <c r="K195" s="223"/>
      <c r="L195" s="228"/>
      <c r="M195" s="229"/>
      <c r="N195" s="230"/>
      <c r="O195" s="230"/>
      <c r="P195" s="230"/>
      <c r="Q195" s="230"/>
      <c r="R195" s="230"/>
      <c r="S195" s="230"/>
      <c r="T195" s="231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32" t="s">
        <v>139</v>
      </c>
      <c r="AU195" s="232" t="s">
        <v>80</v>
      </c>
      <c r="AV195" s="13" t="s">
        <v>80</v>
      </c>
      <c r="AW195" s="13" t="s">
        <v>31</v>
      </c>
      <c r="AX195" s="13" t="s">
        <v>77</v>
      </c>
      <c r="AY195" s="232" t="s">
        <v>122</v>
      </c>
    </row>
    <row r="196" s="2" customFormat="1">
      <c r="A196" s="38"/>
      <c r="B196" s="39"/>
      <c r="C196" s="204" t="s">
        <v>315</v>
      </c>
      <c r="D196" s="204" t="s">
        <v>124</v>
      </c>
      <c r="E196" s="205" t="s">
        <v>618</v>
      </c>
      <c r="F196" s="206" t="s">
        <v>619</v>
      </c>
      <c r="G196" s="207" t="s">
        <v>146</v>
      </c>
      <c r="H196" s="208">
        <v>12</v>
      </c>
      <c r="I196" s="209"/>
      <c r="J196" s="210">
        <f>ROUND(I196*H196,2)</f>
        <v>0</v>
      </c>
      <c r="K196" s="206" t="s">
        <v>128</v>
      </c>
      <c r="L196" s="44"/>
      <c r="M196" s="211" t="s">
        <v>19</v>
      </c>
      <c r="N196" s="212" t="s">
        <v>40</v>
      </c>
      <c r="O196" s="84"/>
      <c r="P196" s="213">
        <f>O196*H196</f>
        <v>0</v>
      </c>
      <c r="Q196" s="213">
        <v>0.10940999999999999</v>
      </c>
      <c r="R196" s="213">
        <f>Q196*H196</f>
        <v>1.3129199999999999</v>
      </c>
      <c r="S196" s="213">
        <v>0</v>
      </c>
      <c r="T196" s="214">
        <f>S196*H196</f>
        <v>0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215" t="s">
        <v>129</v>
      </c>
      <c r="AT196" s="215" t="s">
        <v>124</v>
      </c>
      <c r="AU196" s="215" t="s">
        <v>80</v>
      </c>
      <c r="AY196" s="17" t="s">
        <v>122</v>
      </c>
      <c r="BE196" s="216">
        <f>IF(N196="základní",J196,0)</f>
        <v>0</v>
      </c>
      <c r="BF196" s="216">
        <f>IF(N196="snížená",J196,0)</f>
        <v>0</v>
      </c>
      <c r="BG196" s="216">
        <f>IF(N196="zákl. přenesená",J196,0)</f>
        <v>0</v>
      </c>
      <c r="BH196" s="216">
        <f>IF(N196="sníž. přenesená",J196,0)</f>
        <v>0</v>
      </c>
      <c r="BI196" s="216">
        <f>IF(N196="nulová",J196,0)</f>
        <v>0</v>
      </c>
      <c r="BJ196" s="17" t="s">
        <v>77</v>
      </c>
      <c r="BK196" s="216">
        <f>ROUND(I196*H196,2)</f>
        <v>0</v>
      </c>
      <c r="BL196" s="17" t="s">
        <v>129</v>
      </c>
      <c r="BM196" s="215" t="s">
        <v>620</v>
      </c>
    </row>
    <row r="197" s="2" customFormat="1">
      <c r="A197" s="38"/>
      <c r="B197" s="39"/>
      <c r="C197" s="40"/>
      <c r="D197" s="217" t="s">
        <v>131</v>
      </c>
      <c r="E197" s="40"/>
      <c r="F197" s="218" t="s">
        <v>621</v>
      </c>
      <c r="G197" s="40"/>
      <c r="H197" s="40"/>
      <c r="I197" s="219"/>
      <c r="J197" s="40"/>
      <c r="K197" s="40"/>
      <c r="L197" s="44"/>
      <c r="M197" s="220"/>
      <c r="N197" s="221"/>
      <c r="O197" s="84"/>
      <c r="P197" s="84"/>
      <c r="Q197" s="84"/>
      <c r="R197" s="84"/>
      <c r="S197" s="84"/>
      <c r="T197" s="85"/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T197" s="17" t="s">
        <v>131</v>
      </c>
      <c r="AU197" s="17" t="s">
        <v>80</v>
      </c>
    </row>
    <row r="198" s="13" customFormat="1">
      <c r="A198" s="13"/>
      <c r="B198" s="222"/>
      <c r="C198" s="223"/>
      <c r="D198" s="217" t="s">
        <v>139</v>
      </c>
      <c r="E198" s="224" t="s">
        <v>19</v>
      </c>
      <c r="F198" s="225" t="s">
        <v>622</v>
      </c>
      <c r="G198" s="223"/>
      <c r="H198" s="226">
        <v>12</v>
      </c>
      <c r="I198" s="227"/>
      <c r="J198" s="223"/>
      <c r="K198" s="223"/>
      <c r="L198" s="228"/>
      <c r="M198" s="229"/>
      <c r="N198" s="230"/>
      <c r="O198" s="230"/>
      <c r="P198" s="230"/>
      <c r="Q198" s="230"/>
      <c r="R198" s="230"/>
      <c r="S198" s="230"/>
      <c r="T198" s="231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32" t="s">
        <v>139</v>
      </c>
      <c r="AU198" s="232" t="s">
        <v>80</v>
      </c>
      <c r="AV198" s="13" t="s">
        <v>80</v>
      </c>
      <c r="AW198" s="13" t="s">
        <v>31</v>
      </c>
      <c r="AX198" s="13" t="s">
        <v>77</v>
      </c>
      <c r="AY198" s="232" t="s">
        <v>122</v>
      </c>
    </row>
    <row r="199" s="2" customFormat="1" ht="21.75" customHeight="1">
      <c r="A199" s="38"/>
      <c r="B199" s="39"/>
      <c r="C199" s="244" t="s">
        <v>322</v>
      </c>
      <c r="D199" s="244" t="s">
        <v>280</v>
      </c>
      <c r="E199" s="245" t="s">
        <v>623</v>
      </c>
      <c r="F199" s="246" t="s">
        <v>624</v>
      </c>
      <c r="G199" s="247" t="s">
        <v>146</v>
      </c>
      <c r="H199" s="248">
        <v>12</v>
      </c>
      <c r="I199" s="249"/>
      <c r="J199" s="250">
        <f>ROUND(I199*H199,2)</f>
        <v>0</v>
      </c>
      <c r="K199" s="246" t="s">
        <v>128</v>
      </c>
      <c r="L199" s="251"/>
      <c r="M199" s="252" t="s">
        <v>19</v>
      </c>
      <c r="N199" s="253" t="s">
        <v>40</v>
      </c>
      <c r="O199" s="84"/>
      <c r="P199" s="213">
        <f>O199*H199</f>
        <v>0</v>
      </c>
      <c r="Q199" s="213">
        <v>0.0061000000000000004</v>
      </c>
      <c r="R199" s="213">
        <f>Q199*H199</f>
        <v>0.073200000000000001</v>
      </c>
      <c r="S199" s="213">
        <v>0</v>
      </c>
      <c r="T199" s="214">
        <f>S199*H199</f>
        <v>0</v>
      </c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R199" s="215" t="s">
        <v>173</v>
      </c>
      <c r="AT199" s="215" t="s">
        <v>280</v>
      </c>
      <c r="AU199" s="215" t="s">
        <v>80</v>
      </c>
      <c r="AY199" s="17" t="s">
        <v>122</v>
      </c>
      <c r="BE199" s="216">
        <f>IF(N199="základní",J199,0)</f>
        <v>0</v>
      </c>
      <c r="BF199" s="216">
        <f>IF(N199="snížená",J199,0)</f>
        <v>0</v>
      </c>
      <c r="BG199" s="216">
        <f>IF(N199="zákl. přenesená",J199,0)</f>
        <v>0</v>
      </c>
      <c r="BH199" s="216">
        <f>IF(N199="sníž. přenesená",J199,0)</f>
        <v>0</v>
      </c>
      <c r="BI199" s="216">
        <f>IF(N199="nulová",J199,0)</f>
        <v>0</v>
      </c>
      <c r="BJ199" s="17" t="s">
        <v>77</v>
      </c>
      <c r="BK199" s="216">
        <f>ROUND(I199*H199,2)</f>
        <v>0</v>
      </c>
      <c r="BL199" s="17" t="s">
        <v>129</v>
      </c>
      <c r="BM199" s="215" t="s">
        <v>625</v>
      </c>
    </row>
    <row r="200" s="2" customFormat="1">
      <c r="A200" s="38"/>
      <c r="B200" s="39"/>
      <c r="C200" s="40"/>
      <c r="D200" s="217" t="s">
        <v>131</v>
      </c>
      <c r="E200" s="40"/>
      <c r="F200" s="218" t="s">
        <v>624</v>
      </c>
      <c r="G200" s="40"/>
      <c r="H200" s="40"/>
      <c r="I200" s="219"/>
      <c r="J200" s="40"/>
      <c r="K200" s="40"/>
      <c r="L200" s="44"/>
      <c r="M200" s="220"/>
      <c r="N200" s="221"/>
      <c r="O200" s="84"/>
      <c r="P200" s="84"/>
      <c r="Q200" s="84"/>
      <c r="R200" s="84"/>
      <c r="S200" s="84"/>
      <c r="T200" s="85"/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T200" s="17" t="s">
        <v>131</v>
      </c>
      <c r="AU200" s="17" t="s">
        <v>80</v>
      </c>
    </row>
    <row r="201" s="2" customFormat="1">
      <c r="A201" s="38"/>
      <c r="B201" s="39"/>
      <c r="C201" s="204" t="s">
        <v>327</v>
      </c>
      <c r="D201" s="204" t="s">
        <v>124</v>
      </c>
      <c r="E201" s="205" t="s">
        <v>458</v>
      </c>
      <c r="F201" s="206" t="s">
        <v>459</v>
      </c>
      <c r="G201" s="207" t="s">
        <v>127</v>
      </c>
      <c r="H201" s="208">
        <v>75.200000000000003</v>
      </c>
      <c r="I201" s="209"/>
      <c r="J201" s="210">
        <f>ROUND(I201*H201,2)</f>
        <v>0</v>
      </c>
      <c r="K201" s="206" t="s">
        <v>128</v>
      </c>
      <c r="L201" s="44"/>
      <c r="M201" s="211" t="s">
        <v>19</v>
      </c>
      <c r="N201" s="212" t="s">
        <v>40</v>
      </c>
      <c r="O201" s="84"/>
      <c r="P201" s="213">
        <f>O201*H201</f>
        <v>0</v>
      </c>
      <c r="Q201" s="213">
        <v>0.00068999999999999997</v>
      </c>
      <c r="R201" s="213">
        <f>Q201*H201</f>
        <v>0.051887999999999997</v>
      </c>
      <c r="S201" s="213">
        <v>0</v>
      </c>
      <c r="T201" s="214">
        <f>S201*H201</f>
        <v>0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215" t="s">
        <v>129</v>
      </c>
      <c r="AT201" s="215" t="s">
        <v>124</v>
      </c>
      <c r="AU201" s="215" t="s">
        <v>80</v>
      </c>
      <c r="AY201" s="17" t="s">
        <v>122</v>
      </c>
      <c r="BE201" s="216">
        <f>IF(N201="základní",J201,0)</f>
        <v>0</v>
      </c>
      <c r="BF201" s="216">
        <f>IF(N201="snížená",J201,0)</f>
        <v>0</v>
      </c>
      <c r="BG201" s="216">
        <f>IF(N201="zákl. přenesená",J201,0)</f>
        <v>0</v>
      </c>
      <c r="BH201" s="216">
        <f>IF(N201="sníž. přenesená",J201,0)</f>
        <v>0</v>
      </c>
      <c r="BI201" s="216">
        <f>IF(N201="nulová",J201,0)</f>
        <v>0</v>
      </c>
      <c r="BJ201" s="17" t="s">
        <v>77</v>
      </c>
      <c r="BK201" s="216">
        <f>ROUND(I201*H201,2)</f>
        <v>0</v>
      </c>
      <c r="BL201" s="17" t="s">
        <v>129</v>
      </c>
      <c r="BM201" s="215" t="s">
        <v>626</v>
      </c>
    </row>
    <row r="202" s="2" customFormat="1">
      <c r="A202" s="38"/>
      <c r="B202" s="39"/>
      <c r="C202" s="40"/>
      <c r="D202" s="217" t="s">
        <v>131</v>
      </c>
      <c r="E202" s="40"/>
      <c r="F202" s="218" t="s">
        <v>461</v>
      </c>
      <c r="G202" s="40"/>
      <c r="H202" s="40"/>
      <c r="I202" s="219"/>
      <c r="J202" s="40"/>
      <c r="K202" s="40"/>
      <c r="L202" s="44"/>
      <c r="M202" s="220"/>
      <c r="N202" s="221"/>
      <c r="O202" s="84"/>
      <c r="P202" s="84"/>
      <c r="Q202" s="84"/>
      <c r="R202" s="84"/>
      <c r="S202" s="84"/>
      <c r="T202" s="85"/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T202" s="17" t="s">
        <v>131</v>
      </c>
      <c r="AU202" s="17" t="s">
        <v>80</v>
      </c>
    </row>
    <row r="203" s="13" customFormat="1">
      <c r="A203" s="13"/>
      <c r="B203" s="222"/>
      <c r="C203" s="223"/>
      <c r="D203" s="217" t="s">
        <v>139</v>
      </c>
      <c r="E203" s="224" t="s">
        <v>19</v>
      </c>
      <c r="F203" s="225" t="s">
        <v>565</v>
      </c>
      <c r="G203" s="223"/>
      <c r="H203" s="226">
        <v>75.200000000000003</v>
      </c>
      <c r="I203" s="227"/>
      <c r="J203" s="223"/>
      <c r="K203" s="223"/>
      <c r="L203" s="228"/>
      <c r="M203" s="229"/>
      <c r="N203" s="230"/>
      <c r="O203" s="230"/>
      <c r="P203" s="230"/>
      <c r="Q203" s="230"/>
      <c r="R203" s="230"/>
      <c r="S203" s="230"/>
      <c r="T203" s="231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32" t="s">
        <v>139</v>
      </c>
      <c r="AU203" s="232" t="s">
        <v>80</v>
      </c>
      <c r="AV203" s="13" t="s">
        <v>80</v>
      </c>
      <c r="AW203" s="13" t="s">
        <v>31</v>
      </c>
      <c r="AX203" s="13" t="s">
        <v>77</v>
      </c>
      <c r="AY203" s="232" t="s">
        <v>122</v>
      </c>
    </row>
    <row r="204" s="2" customFormat="1" ht="16.5" customHeight="1">
      <c r="A204" s="38"/>
      <c r="B204" s="39"/>
      <c r="C204" s="204" t="s">
        <v>333</v>
      </c>
      <c r="D204" s="204" t="s">
        <v>124</v>
      </c>
      <c r="E204" s="205" t="s">
        <v>627</v>
      </c>
      <c r="F204" s="206" t="s">
        <v>628</v>
      </c>
      <c r="G204" s="207" t="s">
        <v>162</v>
      </c>
      <c r="H204" s="208">
        <v>20</v>
      </c>
      <c r="I204" s="209"/>
      <c r="J204" s="210">
        <f>ROUND(I204*H204,2)</f>
        <v>0</v>
      </c>
      <c r="K204" s="206" t="s">
        <v>128</v>
      </c>
      <c r="L204" s="44"/>
      <c r="M204" s="211" t="s">
        <v>19</v>
      </c>
      <c r="N204" s="212" t="s">
        <v>40</v>
      </c>
      <c r="O204" s="84"/>
      <c r="P204" s="213">
        <f>O204*H204</f>
        <v>0</v>
      </c>
      <c r="Q204" s="213">
        <v>0</v>
      </c>
      <c r="R204" s="213">
        <f>Q204*H204</f>
        <v>0</v>
      </c>
      <c r="S204" s="213">
        <v>0</v>
      </c>
      <c r="T204" s="214">
        <f>S204*H204</f>
        <v>0</v>
      </c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R204" s="215" t="s">
        <v>129</v>
      </c>
      <c r="AT204" s="215" t="s">
        <v>124</v>
      </c>
      <c r="AU204" s="215" t="s">
        <v>80</v>
      </c>
      <c r="AY204" s="17" t="s">
        <v>122</v>
      </c>
      <c r="BE204" s="216">
        <f>IF(N204="základní",J204,0)</f>
        <v>0</v>
      </c>
      <c r="BF204" s="216">
        <f>IF(N204="snížená",J204,0)</f>
        <v>0</v>
      </c>
      <c r="BG204" s="216">
        <f>IF(N204="zákl. přenesená",J204,0)</f>
        <v>0</v>
      </c>
      <c r="BH204" s="216">
        <f>IF(N204="sníž. přenesená",J204,0)</f>
        <v>0</v>
      </c>
      <c r="BI204" s="216">
        <f>IF(N204="nulová",J204,0)</f>
        <v>0</v>
      </c>
      <c r="BJ204" s="17" t="s">
        <v>77</v>
      </c>
      <c r="BK204" s="216">
        <f>ROUND(I204*H204,2)</f>
        <v>0</v>
      </c>
      <c r="BL204" s="17" t="s">
        <v>129</v>
      </c>
      <c r="BM204" s="215" t="s">
        <v>629</v>
      </c>
    </row>
    <row r="205" s="2" customFormat="1">
      <c r="A205" s="38"/>
      <c r="B205" s="39"/>
      <c r="C205" s="40"/>
      <c r="D205" s="217" t="s">
        <v>131</v>
      </c>
      <c r="E205" s="40"/>
      <c r="F205" s="218" t="s">
        <v>630</v>
      </c>
      <c r="G205" s="40"/>
      <c r="H205" s="40"/>
      <c r="I205" s="219"/>
      <c r="J205" s="40"/>
      <c r="K205" s="40"/>
      <c r="L205" s="44"/>
      <c r="M205" s="220"/>
      <c r="N205" s="221"/>
      <c r="O205" s="84"/>
      <c r="P205" s="84"/>
      <c r="Q205" s="84"/>
      <c r="R205" s="84"/>
      <c r="S205" s="84"/>
      <c r="T205" s="85"/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T205" s="17" t="s">
        <v>131</v>
      </c>
      <c r="AU205" s="17" t="s">
        <v>80</v>
      </c>
    </row>
    <row r="206" s="13" customFormat="1">
      <c r="A206" s="13"/>
      <c r="B206" s="222"/>
      <c r="C206" s="223"/>
      <c r="D206" s="217" t="s">
        <v>139</v>
      </c>
      <c r="E206" s="224" t="s">
        <v>19</v>
      </c>
      <c r="F206" s="225" t="s">
        <v>585</v>
      </c>
      <c r="G206" s="223"/>
      <c r="H206" s="226">
        <v>20</v>
      </c>
      <c r="I206" s="227"/>
      <c r="J206" s="223"/>
      <c r="K206" s="223"/>
      <c r="L206" s="228"/>
      <c r="M206" s="229"/>
      <c r="N206" s="230"/>
      <c r="O206" s="230"/>
      <c r="P206" s="230"/>
      <c r="Q206" s="230"/>
      <c r="R206" s="230"/>
      <c r="S206" s="230"/>
      <c r="T206" s="231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32" t="s">
        <v>139</v>
      </c>
      <c r="AU206" s="232" t="s">
        <v>80</v>
      </c>
      <c r="AV206" s="13" t="s">
        <v>80</v>
      </c>
      <c r="AW206" s="13" t="s">
        <v>31</v>
      </c>
      <c r="AX206" s="13" t="s">
        <v>77</v>
      </c>
      <c r="AY206" s="232" t="s">
        <v>122</v>
      </c>
    </row>
    <row r="207" s="2" customFormat="1">
      <c r="A207" s="38"/>
      <c r="B207" s="39"/>
      <c r="C207" s="204" t="s">
        <v>338</v>
      </c>
      <c r="D207" s="204" t="s">
        <v>124</v>
      </c>
      <c r="E207" s="205" t="s">
        <v>631</v>
      </c>
      <c r="F207" s="206" t="s">
        <v>632</v>
      </c>
      <c r="G207" s="207" t="s">
        <v>162</v>
      </c>
      <c r="H207" s="208">
        <v>5</v>
      </c>
      <c r="I207" s="209"/>
      <c r="J207" s="210">
        <f>ROUND(I207*H207,2)</f>
        <v>0</v>
      </c>
      <c r="K207" s="206" t="s">
        <v>128</v>
      </c>
      <c r="L207" s="44"/>
      <c r="M207" s="211" t="s">
        <v>19</v>
      </c>
      <c r="N207" s="212" t="s">
        <v>40</v>
      </c>
      <c r="O207" s="84"/>
      <c r="P207" s="213">
        <f>O207*H207</f>
        <v>0</v>
      </c>
      <c r="Q207" s="213">
        <v>0.37702999999999998</v>
      </c>
      <c r="R207" s="213">
        <f>Q207*H207</f>
        <v>1.8851499999999999</v>
      </c>
      <c r="S207" s="213">
        <v>0</v>
      </c>
      <c r="T207" s="214">
        <f>S207*H207</f>
        <v>0</v>
      </c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R207" s="215" t="s">
        <v>129</v>
      </c>
      <c r="AT207" s="215" t="s">
        <v>124</v>
      </c>
      <c r="AU207" s="215" t="s">
        <v>80</v>
      </c>
      <c r="AY207" s="17" t="s">
        <v>122</v>
      </c>
      <c r="BE207" s="216">
        <f>IF(N207="základní",J207,0)</f>
        <v>0</v>
      </c>
      <c r="BF207" s="216">
        <f>IF(N207="snížená",J207,0)</f>
        <v>0</v>
      </c>
      <c r="BG207" s="216">
        <f>IF(N207="zákl. přenesená",J207,0)</f>
        <v>0</v>
      </c>
      <c r="BH207" s="216">
        <f>IF(N207="sníž. přenesená",J207,0)</f>
        <v>0</v>
      </c>
      <c r="BI207" s="216">
        <f>IF(N207="nulová",J207,0)</f>
        <v>0</v>
      </c>
      <c r="BJ207" s="17" t="s">
        <v>77</v>
      </c>
      <c r="BK207" s="216">
        <f>ROUND(I207*H207,2)</f>
        <v>0</v>
      </c>
      <c r="BL207" s="17" t="s">
        <v>129</v>
      </c>
      <c r="BM207" s="215" t="s">
        <v>633</v>
      </c>
    </row>
    <row r="208" s="2" customFormat="1">
      <c r="A208" s="38"/>
      <c r="B208" s="39"/>
      <c r="C208" s="40"/>
      <c r="D208" s="217" t="s">
        <v>131</v>
      </c>
      <c r="E208" s="40"/>
      <c r="F208" s="218" t="s">
        <v>634</v>
      </c>
      <c r="G208" s="40"/>
      <c r="H208" s="40"/>
      <c r="I208" s="219"/>
      <c r="J208" s="40"/>
      <c r="K208" s="40"/>
      <c r="L208" s="44"/>
      <c r="M208" s="220"/>
      <c r="N208" s="221"/>
      <c r="O208" s="84"/>
      <c r="P208" s="84"/>
      <c r="Q208" s="84"/>
      <c r="R208" s="84"/>
      <c r="S208" s="84"/>
      <c r="T208" s="85"/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T208" s="17" t="s">
        <v>131</v>
      </c>
      <c r="AU208" s="17" t="s">
        <v>80</v>
      </c>
    </row>
    <row r="209" s="2" customFormat="1">
      <c r="A209" s="38"/>
      <c r="B209" s="39"/>
      <c r="C209" s="40"/>
      <c r="D209" s="217" t="s">
        <v>343</v>
      </c>
      <c r="E209" s="40"/>
      <c r="F209" s="254" t="s">
        <v>635</v>
      </c>
      <c r="G209" s="40"/>
      <c r="H209" s="40"/>
      <c r="I209" s="219"/>
      <c r="J209" s="40"/>
      <c r="K209" s="40"/>
      <c r="L209" s="44"/>
      <c r="M209" s="220"/>
      <c r="N209" s="221"/>
      <c r="O209" s="84"/>
      <c r="P209" s="84"/>
      <c r="Q209" s="84"/>
      <c r="R209" s="84"/>
      <c r="S209" s="84"/>
      <c r="T209" s="85"/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T209" s="17" t="s">
        <v>343</v>
      </c>
      <c r="AU209" s="17" t="s">
        <v>80</v>
      </c>
    </row>
    <row r="210" s="13" customFormat="1">
      <c r="A210" s="13"/>
      <c r="B210" s="222"/>
      <c r="C210" s="223"/>
      <c r="D210" s="217" t="s">
        <v>139</v>
      </c>
      <c r="E210" s="224" t="s">
        <v>19</v>
      </c>
      <c r="F210" s="225" t="s">
        <v>636</v>
      </c>
      <c r="G210" s="223"/>
      <c r="H210" s="226">
        <v>5</v>
      </c>
      <c r="I210" s="227"/>
      <c r="J210" s="223"/>
      <c r="K210" s="223"/>
      <c r="L210" s="228"/>
      <c r="M210" s="229"/>
      <c r="N210" s="230"/>
      <c r="O210" s="230"/>
      <c r="P210" s="230"/>
      <c r="Q210" s="230"/>
      <c r="R210" s="230"/>
      <c r="S210" s="230"/>
      <c r="T210" s="231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32" t="s">
        <v>139</v>
      </c>
      <c r="AU210" s="232" t="s">
        <v>80</v>
      </c>
      <c r="AV210" s="13" t="s">
        <v>80</v>
      </c>
      <c r="AW210" s="13" t="s">
        <v>31</v>
      </c>
      <c r="AX210" s="13" t="s">
        <v>77</v>
      </c>
      <c r="AY210" s="232" t="s">
        <v>122</v>
      </c>
    </row>
    <row r="211" s="2" customFormat="1">
      <c r="A211" s="38"/>
      <c r="B211" s="39"/>
      <c r="C211" s="204" t="s">
        <v>345</v>
      </c>
      <c r="D211" s="204" t="s">
        <v>124</v>
      </c>
      <c r="E211" s="205" t="s">
        <v>637</v>
      </c>
      <c r="F211" s="206" t="s">
        <v>638</v>
      </c>
      <c r="G211" s="207" t="s">
        <v>146</v>
      </c>
      <c r="H211" s="208">
        <v>2</v>
      </c>
      <c r="I211" s="209"/>
      <c r="J211" s="210">
        <f>ROUND(I211*H211,2)</f>
        <v>0</v>
      </c>
      <c r="K211" s="206" t="s">
        <v>128</v>
      </c>
      <c r="L211" s="44"/>
      <c r="M211" s="211" t="s">
        <v>19</v>
      </c>
      <c r="N211" s="212" t="s">
        <v>40</v>
      </c>
      <c r="O211" s="84"/>
      <c r="P211" s="213">
        <f>O211*H211</f>
        <v>0</v>
      </c>
      <c r="Q211" s="213">
        <v>0</v>
      </c>
      <c r="R211" s="213">
        <f>Q211*H211</f>
        <v>0</v>
      </c>
      <c r="S211" s="213">
        <v>0.082000000000000003</v>
      </c>
      <c r="T211" s="214">
        <f>S211*H211</f>
        <v>0.16400000000000001</v>
      </c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R211" s="215" t="s">
        <v>129</v>
      </c>
      <c r="AT211" s="215" t="s">
        <v>124</v>
      </c>
      <c r="AU211" s="215" t="s">
        <v>80</v>
      </c>
      <c r="AY211" s="17" t="s">
        <v>122</v>
      </c>
      <c r="BE211" s="216">
        <f>IF(N211="základní",J211,0)</f>
        <v>0</v>
      </c>
      <c r="BF211" s="216">
        <f>IF(N211="snížená",J211,0)</f>
        <v>0</v>
      </c>
      <c r="BG211" s="216">
        <f>IF(N211="zákl. přenesená",J211,0)</f>
        <v>0</v>
      </c>
      <c r="BH211" s="216">
        <f>IF(N211="sníž. přenesená",J211,0)</f>
        <v>0</v>
      </c>
      <c r="BI211" s="216">
        <f>IF(N211="nulová",J211,0)</f>
        <v>0</v>
      </c>
      <c r="BJ211" s="17" t="s">
        <v>77</v>
      </c>
      <c r="BK211" s="216">
        <f>ROUND(I211*H211,2)</f>
        <v>0</v>
      </c>
      <c r="BL211" s="17" t="s">
        <v>129</v>
      </c>
      <c r="BM211" s="215" t="s">
        <v>639</v>
      </c>
    </row>
    <row r="212" s="2" customFormat="1">
      <c r="A212" s="38"/>
      <c r="B212" s="39"/>
      <c r="C212" s="40"/>
      <c r="D212" s="217" t="s">
        <v>131</v>
      </c>
      <c r="E212" s="40"/>
      <c r="F212" s="218" t="s">
        <v>640</v>
      </c>
      <c r="G212" s="40"/>
      <c r="H212" s="40"/>
      <c r="I212" s="219"/>
      <c r="J212" s="40"/>
      <c r="K212" s="40"/>
      <c r="L212" s="44"/>
      <c r="M212" s="220"/>
      <c r="N212" s="221"/>
      <c r="O212" s="84"/>
      <c r="P212" s="84"/>
      <c r="Q212" s="84"/>
      <c r="R212" s="84"/>
      <c r="S212" s="84"/>
      <c r="T212" s="85"/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T212" s="17" t="s">
        <v>131</v>
      </c>
      <c r="AU212" s="17" t="s">
        <v>80</v>
      </c>
    </row>
    <row r="213" s="13" customFormat="1">
      <c r="A213" s="13"/>
      <c r="B213" s="222"/>
      <c r="C213" s="223"/>
      <c r="D213" s="217" t="s">
        <v>139</v>
      </c>
      <c r="E213" s="224" t="s">
        <v>19</v>
      </c>
      <c r="F213" s="225" t="s">
        <v>641</v>
      </c>
      <c r="G213" s="223"/>
      <c r="H213" s="226">
        <v>2</v>
      </c>
      <c r="I213" s="227"/>
      <c r="J213" s="223"/>
      <c r="K213" s="223"/>
      <c r="L213" s="228"/>
      <c r="M213" s="229"/>
      <c r="N213" s="230"/>
      <c r="O213" s="230"/>
      <c r="P213" s="230"/>
      <c r="Q213" s="230"/>
      <c r="R213" s="230"/>
      <c r="S213" s="230"/>
      <c r="T213" s="231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32" t="s">
        <v>139</v>
      </c>
      <c r="AU213" s="232" t="s">
        <v>80</v>
      </c>
      <c r="AV213" s="13" t="s">
        <v>80</v>
      </c>
      <c r="AW213" s="13" t="s">
        <v>31</v>
      </c>
      <c r="AX213" s="13" t="s">
        <v>77</v>
      </c>
      <c r="AY213" s="232" t="s">
        <v>122</v>
      </c>
    </row>
    <row r="214" s="12" customFormat="1" ht="22.8" customHeight="1">
      <c r="A214" s="12"/>
      <c r="B214" s="188"/>
      <c r="C214" s="189"/>
      <c r="D214" s="190" t="s">
        <v>68</v>
      </c>
      <c r="E214" s="202" t="s">
        <v>462</v>
      </c>
      <c r="F214" s="202" t="s">
        <v>463</v>
      </c>
      <c r="G214" s="189"/>
      <c r="H214" s="189"/>
      <c r="I214" s="192"/>
      <c r="J214" s="203">
        <f>BK214</f>
        <v>0</v>
      </c>
      <c r="K214" s="189"/>
      <c r="L214" s="194"/>
      <c r="M214" s="195"/>
      <c r="N214" s="196"/>
      <c r="O214" s="196"/>
      <c r="P214" s="197">
        <f>SUM(P215:P223)</f>
        <v>0</v>
      </c>
      <c r="Q214" s="196"/>
      <c r="R214" s="197">
        <f>SUM(R215:R223)</f>
        <v>0</v>
      </c>
      <c r="S214" s="196"/>
      <c r="T214" s="198">
        <f>SUM(T215:T223)</f>
        <v>0</v>
      </c>
      <c r="U214" s="12"/>
      <c r="V214" s="12"/>
      <c r="W214" s="12"/>
      <c r="X214" s="12"/>
      <c r="Y214" s="12"/>
      <c r="Z214" s="12"/>
      <c r="AA214" s="12"/>
      <c r="AB214" s="12"/>
      <c r="AC214" s="12"/>
      <c r="AD214" s="12"/>
      <c r="AE214" s="12"/>
      <c r="AR214" s="199" t="s">
        <v>77</v>
      </c>
      <c r="AT214" s="200" t="s">
        <v>68</v>
      </c>
      <c r="AU214" s="200" t="s">
        <v>77</v>
      </c>
      <c r="AY214" s="199" t="s">
        <v>122</v>
      </c>
      <c r="BK214" s="201">
        <f>SUM(BK215:BK223)</f>
        <v>0</v>
      </c>
    </row>
    <row r="215" s="2" customFormat="1" ht="21.75" customHeight="1">
      <c r="A215" s="38"/>
      <c r="B215" s="39"/>
      <c r="C215" s="204" t="s">
        <v>352</v>
      </c>
      <c r="D215" s="204" t="s">
        <v>124</v>
      </c>
      <c r="E215" s="205" t="s">
        <v>465</v>
      </c>
      <c r="F215" s="206" t="s">
        <v>466</v>
      </c>
      <c r="G215" s="207" t="s">
        <v>257</v>
      </c>
      <c r="H215" s="208">
        <v>9.2829999999999995</v>
      </c>
      <c r="I215" s="209"/>
      <c r="J215" s="210">
        <f>ROUND(I215*H215,2)</f>
        <v>0</v>
      </c>
      <c r="K215" s="206" t="s">
        <v>128</v>
      </c>
      <c r="L215" s="44"/>
      <c r="M215" s="211" t="s">
        <v>19</v>
      </c>
      <c r="N215" s="212" t="s">
        <v>40</v>
      </c>
      <c r="O215" s="84"/>
      <c r="P215" s="213">
        <f>O215*H215</f>
        <v>0</v>
      </c>
      <c r="Q215" s="213">
        <v>0</v>
      </c>
      <c r="R215" s="213">
        <f>Q215*H215</f>
        <v>0</v>
      </c>
      <c r="S215" s="213">
        <v>0</v>
      </c>
      <c r="T215" s="214">
        <f>S215*H215</f>
        <v>0</v>
      </c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R215" s="215" t="s">
        <v>129</v>
      </c>
      <c r="AT215" s="215" t="s">
        <v>124</v>
      </c>
      <c r="AU215" s="215" t="s">
        <v>80</v>
      </c>
      <c r="AY215" s="17" t="s">
        <v>122</v>
      </c>
      <c r="BE215" s="216">
        <f>IF(N215="základní",J215,0)</f>
        <v>0</v>
      </c>
      <c r="BF215" s="216">
        <f>IF(N215="snížená",J215,0)</f>
        <v>0</v>
      </c>
      <c r="BG215" s="216">
        <f>IF(N215="zákl. přenesená",J215,0)</f>
        <v>0</v>
      </c>
      <c r="BH215" s="216">
        <f>IF(N215="sníž. přenesená",J215,0)</f>
        <v>0</v>
      </c>
      <c r="BI215" s="216">
        <f>IF(N215="nulová",J215,0)</f>
        <v>0</v>
      </c>
      <c r="BJ215" s="17" t="s">
        <v>77</v>
      </c>
      <c r="BK215" s="216">
        <f>ROUND(I215*H215,2)</f>
        <v>0</v>
      </c>
      <c r="BL215" s="17" t="s">
        <v>129</v>
      </c>
      <c r="BM215" s="215" t="s">
        <v>642</v>
      </c>
    </row>
    <row r="216" s="2" customFormat="1">
      <c r="A216" s="38"/>
      <c r="B216" s="39"/>
      <c r="C216" s="40"/>
      <c r="D216" s="217" t="s">
        <v>131</v>
      </c>
      <c r="E216" s="40"/>
      <c r="F216" s="218" t="s">
        <v>468</v>
      </c>
      <c r="G216" s="40"/>
      <c r="H216" s="40"/>
      <c r="I216" s="219"/>
      <c r="J216" s="40"/>
      <c r="K216" s="40"/>
      <c r="L216" s="44"/>
      <c r="M216" s="220"/>
      <c r="N216" s="221"/>
      <c r="O216" s="84"/>
      <c r="P216" s="84"/>
      <c r="Q216" s="84"/>
      <c r="R216" s="84"/>
      <c r="S216" s="84"/>
      <c r="T216" s="85"/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T216" s="17" t="s">
        <v>131</v>
      </c>
      <c r="AU216" s="17" t="s">
        <v>80</v>
      </c>
    </row>
    <row r="217" s="2" customFormat="1">
      <c r="A217" s="38"/>
      <c r="B217" s="39"/>
      <c r="C217" s="204" t="s">
        <v>358</v>
      </c>
      <c r="D217" s="204" t="s">
        <v>124</v>
      </c>
      <c r="E217" s="205" t="s">
        <v>470</v>
      </c>
      <c r="F217" s="206" t="s">
        <v>471</v>
      </c>
      <c r="G217" s="207" t="s">
        <v>257</v>
      </c>
      <c r="H217" s="208">
        <v>222.792</v>
      </c>
      <c r="I217" s="209"/>
      <c r="J217" s="210">
        <f>ROUND(I217*H217,2)</f>
        <v>0</v>
      </c>
      <c r="K217" s="206" t="s">
        <v>128</v>
      </c>
      <c r="L217" s="44"/>
      <c r="M217" s="211" t="s">
        <v>19</v>
      </c>
      <c r="N217" s="212" t="s">
        <v>40</v>
      </c>
      <c r="O217" s="84"/>
      <c r="P217" s="213">
        <f>O217*H217</f>
        <v>0</v>
      </c>
      <c r="Q217" s="213">
        <v>0</v>
      </c>
      <c r="R217" s="213">
        <f>Q217*H217</f>
        <v>0</v>
      </c>
      <c r="S217" s="213">
        <v>0</v>
      </c>
      <c r="T217" s="214">
        <f>S217*H217</f>
        <v>0</v>
      </c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R217" s="215" t="s">
        <v>129</v>
      </c>
      <c r="AT217" s="215" t="s">
        <v>124</v>
      </c>
      <c r="AU217" s="215" t="s">
        <v>80</v>
      </c>
      <c r="AY217" s="17" t="s">
        <v>122</v>
      </c>
      <c r="BE217" s="216">
        <f>IF(N217="základní",J217,0)</f>
        <v>0</v>
      </c>
      <c r="BF217" s="216">
        <f>IF(N217="snížená",J217,0)</f>
        <v>0</v>
      </c>
      <c r="BG217" s="216">
        <f>IF(N217="zákl. přenesená",J217,0)</f>
        <v>0</v>
      </c>
      <c r="BH217" s="216">
        <f>IF(N217="sníž. přenesená",J217,0)</f>
        <v>0</v>
      </c>
      <c r="BI217" s="216">
        <f>IF(N217="nulová",J217,0)</f>
        <v>0</v>
      </c>
      <c r="BJ217" s="17" t="s">
        <v>77</v>
      </c>
      <c r="BK217" s="216">
        <f>ROUND(I217*H217,2)</f>
        <v>0</v>
      </c>
      <c r="BL217" s="17" t="s">
        <v>129</v>
      </c>
      <c r="BM217" s="215" t="s">
        <v>643</v>
      </c>
    </row>
    <row r="218" s="2" customFormat="1">
      <c r="A218" s="38"/>
      <c r="B218" s="39"/>
      <c r="C218" s="40"/>
      <c r="D218" s="217" t="s">
        <v>131</v>
      </c>
      <c r="E218" s="40"/>
      <c r="F218" s="218" t="s">
        <v>473</v>
      </c>
      <c r="G218" s="40"/>
      <c r="H218" s="40"/>
      <c r="I218" s="219"/>
      <c r="J218" s="40"/>
      <c r="K218" s="40"/>
      <c r="L218" s="44"/>
      <c r="M218" s="220"/>
      <c r="N218" s="221"/>
      <c r="O218" s="84"/>
      <c r="P218" s="84"/>
      <c r="Q218" s="84"/>
      <c r="R218" s="84"/>
      <c r="S218" s="84"/>
      <c r="T218" s="85"/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T218" s="17" t="s">
        <v>131</v>
      </c>
      <c r="AU218" s="17" t="s">
        <v>80</v>
      </c>
    </row>
    <row r="219" s="13" customFormat="1">
      <c r="A219" s="13"/>
      <c r="B219" s="222"/>
      <c r="C219" s="223"/>
      <c r="D219" s="217" t="s">
        <v>139</v>
      </c>
      <c r="E219" s="224" t="s">
        <v>19</v>
      </c>
      <c r="F219" s="225" t="s">
        <v>644</v>
      </c>
      <c r="G219" s="223"/>
      <c r="H219" s="226">
        <v>222.792</v>
      </c>
      <c r="I219" s="227"/>
      <c r="J219" s="223"/>
      <c r="K219" s="223"/>
      <c r="L219" s="228"/>
      <c r="M219" s="229"/>
      <c r="N219" s="230"/>
      <c r="O219" s="230"/>
      <c r="P219" s="230"/>
      <c r="Q219" s="230"/>
      <c r="R219" s="230"/>
      <c r="S219" s="230"/>
      <c r="T219" s="231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32" t="s">
        <v>139</v>
      </c>
      <c r="AU219" s="232" t="s">
        <v>80</v>
      </c>
      <c r="AV219" s="13" t="s">
        <v>80</v>
      </c>
      <c r="AW219" s="13" t="s">
        <v>31</v>
      </c>
      <c r="AX219" s="13" t="s">
        <v>77</v>
      </c>
      <c r="AY219" s="232" t="s">
        <v>122</v>
      </c>
    </row>
    <row r="220" s="2" customFormat="1" ht="44.25" customHeight="1">
      <c r="A220" s="38"/>
      <c r="B220" s="39"/>
      <c r="C220" s="204" t="s">
        <v>365</v>
      </c>
      <c r="D220" s="204" t="s">
        <v>124</v>
      </c>
      <c r="E220" s="205" t="s">
        <v>645</v>
      </c>
      <c r="F220" s="206" t="s">
        <v>646</v>
      </c>
      <c r="G220" s="207" t="s">
        <v>257</v>
      </c>
      <c r="H220" s="208">
        <v>9.2829999999999995</v>
      </c>
      <c r="I220" s="209"/>
      <c r="J220" s="210">
        <f>ROUND(I220*H220,2)</f>
        <v>0</v>
      </c>
      <c r="K220" s="206" t="s">
        <v>128</v>
      </c>
      <c r="L220" s="44"/>
      <c r="M220" s="211" t="s">
        <v>19</v>
      </c>
      <c r="N220" s="212" t="s">
        <v>40</v>
      </c>
      <c r="O220" s="84"/>
      <c r="P220" s="213">
        <f>O220*H220</f>
        <v>0</v>
      </c>
      <c r="Q220" s="213">
        <v>0</v>
      </c>
      <c r="R220" s="213">
        <f>Q220*H220</f>
        <v>0</v>
      </c>
      <c r="S220" s="213">
        <v>0</v>
      </c>
      <c r="T220" s="214">
        <f>S220*H220</f>
        <v>0</v>
      </c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R220" s="215" t="s">
        <v>129</v>
      </c>
      <c r="AT220" s="215" t="s">
        <v>124</v>
      </c>
      <c r="AU220" s="215" t="s">
        <v>80</v>
      </c>
      <c r="AY220" s="17" t="s">
        <v>122</v>
      </c>
      <c r="BE220" s="216">
        <f>IF(N220="základní",J220,0)</f>
        <v>0</v>
      </c>
      <c r="BF220" s="216">
        <f>IF(N220="snížená",J220,0)</f>
        <v>0</v>
      </c>
      <c r="BG220" s="216">
        <f>IF(N220="zákl. přenesená",J220,0)</f>
        <v>0</v>
      </c>
      <c r="BH220" s="216">
        <f>IF(N220="sníž. přenesená",J220,0)</f>
        <v>0</v>
      </c>
      <c r="BI220" s="216">
        <f>IF(N220="nulová",J220,0)</f>
        <v>0</v>
      </c>
      <c r="BJ220" s="17" t="s">
        <v>77</v>
      </c>
      <c r="BK220" s="216">
        <f>ROUND(I220*H220,2)</f>
        <v>0</v>
      </c>
      <c r="BL220" s="17" t="s">
        <v>129</v>
      </c>
      <c r="BM220" s="215" t="s">
        <v>647</v>
      </c>
    </row>
    <row r="221" s="2" customFormat="1">
      <c r="A221" s="38"/>
      <c r="B221" s="39"/>
      <c r="C221" s="40"/>
      <c r="D221" s="217" t="s">
        <v>131</v>
      </c>
      <c r="E221" s="40"/>
      <c r="F221" s="218" t="s">
        <v>646</v>
      </c>
      <c r="G221" s="40"/>
      <c r="H221" s="40"/>
      <c r="I221" s="219"/>
      <c r="J221" s="40"/>
      <c r="K221" s="40"/>
      <c r="L221" s="44"/>
      <c r="M221" s="220"/>
      <c r="N221" s="221"/>
      <c r="O221" s="84"/>
      <c r="P221" s="84"/>
      <c r="Q221" s="84"/>
      <c r="R221" s="84"/>
      <c r="S221" s="84"/>
      <c r="T221" s="85"/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T221" s="17" t="s">
        <v>131</v>
      </c>
      <c r="AU221" s="17" t="s">
        <v>80</v>
      </c>
    </row>
    <row r="222" s="13" customFormat="1">
      <c r="A222" s="13"/>
      <c r="B222" s="222"/>
      <c r="C222" s="223"/>
      <c r="D222" s="217" t="s">
        <v>139</v>
      </c>
      <c r="E222" s="224" t="s">
        <v>19</v>
      </c>
      <c r="F222" s="225" t="s">
        <v>648</v>
      </c>
      <c r="G222" s="223"/>
      <c r="H222" s="226">
        <v>9.2829999999999995</v>
      </c>
      <c r="I222" s="227"/>
      <c r="J222" s="223"/>
      <c r="K222" s="223"/>
      <c r="L222" s="228"/>
      <c r="M222" s="229"/>
      <c r="N222" s="230"/>
      <c r="O222" s="230"/>
      <c r="P222" s="230"/>
      <c r="Q222" s="230"/>
      <c r="R222" s="230"/>
      <c r="S222" s="230"/>
      <c r="T222" s="231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32" t="s">
        <v>139</v>
      </c>
      <c r="AU222" s="232" t="s">
        <v>80</v>
      </c>
      <c r="AV222" s="13" t="s">
        <v>80</v>
      </c>
      <c r="AW222" s="13" t="s">
        <v>31</v>
      </c>
      <c r="AX222" s="13" t="s">
        <v>69</v>
      </c>
      <c r="AY222" s="232" t="s">
        <v>122</v>
      </c>
    </row>
    <row r="223" s="14" customFormat="1">
      <c r="A223" s="14"/>
      <c r="B223" s="233"/>
      <c r="C223" s="234"/>
      <c r="D223" s="217" t="s">
        <v>139</v>
      </c>
      <c r="E223" s="235" t="s">
        <v>19</v>
      </c>
      <c r="F223" s="236" t="s">
        <v>142</v>
      </c>
      <c r="G223" s="234"/>
      <c r="H223" s="237">
        <v>9.2829999999999995</v>
      </c>
      <c r="I223" s="238"/>
      <c r="J223" s="234"/>
      <c r="K223" s="234"/>
      <c r="L223" s="239"/>
      <c r="M223" s="240"/>
      <c r="N223" s="241"/>
      <c r="O223" s="241"/>
      <c r="P223" s="241"/>
      <c r="Q223" s="241"/>
      <c r="R223" s="241"/>
      <c r="S223" s="241"/>
      <c r="T223" s="242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43" t="s">
        <v>139</v>
      </c>
      <c r="AU223" s="243" t="s">
        <v>80</v>
      </c>
      <c r="AV223" s="14" t="s">
        <v>129</v>
      </c>
      <c r="AW223" s="14" t="s">
        <v>4</v>
      </c>
      <c r="AX223" s="14" t="s">
        <v>77</v>
      </c>
      <c r="AY223" s="243" t="s">
        <v>122</v>
      </c>
    </row>
    <row r="224" s="12" customFormat="1" ht="22.8" customHeight="1">
      <c r="A224" s="12"/>
      <c r="B224" s="188"/>
      <c r="C224" s="189"/>
      <c r="D224" s="190" t="s">
        <v>68</v>
      </c>
      <c r="E224" s="202" t="s">
        <v>481</v>
      </c>
      <c r="F224" s="202" t="s">
        <v>482</v>
      </c>
      <c r="G224" s="189"/>
      <c r="H224" s="189"/>
      <c r="I224" s="192"/>
      <c r="J224" s="203">
        <f>BK224</f>
        <v>0</v>
      </c>
      <c r="K224" s="189"/>
      <c r="L224" s="194"/>
      <c r="M224" s="195"/>
      <c r="N224" s="196"/>
      <c r="O224" s="196"/>
      <c r="P224" s="197">
        <f>SUM(P225:P226)</f>
        <v>0</v>
      </c>
      <c r="Q224" s="196"/>
      <c r="R224" s="197">
        <f>SUM(R225:R226)</f>
        <v>0</v>
      </c>
      <c r="S224" s="196"/>
      <c r="T224" s="198">
        <f>SUM(T225:T226)</f>
        <v>0</v>
      </c>
      <c r="U224" s="12"/>
      <c r="V224" s="12"/>
      <c r="W224" s="12"/>
      <c r="X224" s="12"/>
      <c r="Y224" s="12"/>
      <c r="Z224" s="12"/>
      <c r="AA224" s="12"/>
      <c r="AB224" s="12"/>
      <c r="AC224" s="12"/>
      <c r="AD224" s="12"/>
      <c r="AE224" s="12"/>
      <c r="AR224" s="199" t="s">
        <v>77</v>
      </c>
      <c r="AT224" s="200" t="s">
        <v>68</v>
      </c>
      <c r="AU224" s="200" t="s">
        <v>77</v>
      </c>
      <c r="AY224" s="199" t="s">
        <v>122</v>
      </c>
      <c r="BK224" s="201">
        <f>SUM(BK225:BK226)</f>
        <v>0</v>
      </c>
    </row>
    <row r="225" s="2" customFormat="1" ht="33" customHeight="1">
      <c r="A225" s="38"/>
      <c r="B225" s="39"/>
      <c r="C225" s="204" t="s">
        <v>371</v>
      </c>
      <c r="D225" s="204" t="s">
        <v>124</v>
      </c>
      <c r="E225" s="205" t="s">
        <v>484</v>
      </c>
      <c r="F225" s="206" t="s">
        <v>485</v>
      </c>
      <c r="G225" s="207" t="s">
        <v>257</v>
      </c>
      <c r="H225" s="208">
        <v>66.379000000000005</v>
      </c>
      <c r="I225" s="209"/>
      <c r="J225" s="210">
        <f>ROUND(I225*H225,2)</f>
        <v>0</v>
      </c>
      <c r="K225" s="206" t="s">
        <v>128</v>
      </c>
      <c r="L225" s="44"/>
      <c r="M225" s="211" t="s">
        <v>19</v>
      </c>
      <c r="N225" s="212" t="s">
        <v>40</v>
      </c>
      <c r="O225" s="84"/>
      <c r="P225" s="213">
        <f>O225*H225</f>
        <v>0</v>
      </c>
      <c r="Q225" s="213">
        <v>0</v>
      </c>
      <c r="R225" s="213">
        <f>Q225*H225</f>
        <v>0</v>
      </c>
      <c r="S225" s="213">
        <v>0</v>
      </c>
      <c r="T225" s="214">
        <f>S225*H225</f>
        <v>0</v>
      </c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R225" s="215" t="s">
        <v>129</v>
      </c>
      <c r="AT225" s="215" t="s">
        <v>124</v>
      </c>
      <c r="AU225" s="215" t="s">
        <v>80</v>
      </c>
      <c r="AY225" s="17" t="s">
        <v>122</v>
      </c>
      <c r="BE225" s="216">
        <f>IF(N225="základní",J225,0)</f>
        <v>0</v>
      </c>
      <c r="BF225" s="216">
        <f>IF(N225="snížená",J225,0)</f>
        <v>0</v>
      </c>
      <c r="BG225" s="216">
        <f>IF(N225="zákl. přenesená",J225,0)</f>
        <v>0</v>
      </c>
      <c r="BH225" s="216">
        <f>IF(N225="sníž. přenesená",J225,0)</f>
        <v>0</v>
      </c>
      <c r="BI225" s="216">
        <f>IF(N225="nulová",J225,0)</f>
        <v>0</v>
      </c>
      <c r="BJ225" s="17" t="s">
        <v>77</v>
      </c>
      <c r="BK225" s="216">
        <f>ROUND(I225*H225,2)</f>
        <v>0</v>
      </c>
      <c r="BL225" s="17" t="s">
        <v>129</v>
      </c>
      <c r="BM225" s="215" t="s">
        <v>649</v>
      </c>
    </row>
    <row r="226" s="2" customFormat="1">
      <c r="A226" s="38"/>
      <c r="B226" s="39"/>
      <c r="C226" s="40"/>
      <c r="D226" s="217" t="s">
        <v>131</v>
      </c>
      <c r="E226" s="40"/>
      <c r="F226" s="218" t="s">
        <v>487</v>
      </c>
      <c r="G226" s="40"/>
      <c r="H226" s="40"/>
      <c r="I226" s="219"/>
      <c r="J226" s="40"/>
      <c r="K226" s="40"/>
      <c r="L226" s="44"/>
      <c r="M226" s="255"/>
      <c r="N226" s="256"/>
      <c r="O226" s="257"/>
      <c r="P226" s="257"/>
      <c r="Q226" s="257"/>
      <c r="R226" s="257"/>
      <c r="S226" s="257"/>
      <c r="T226" s="258"/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T226" s="17" t="s">
        <v>131</v>
      </c>
      <c r="AU226" s="17" t="s">
        <v>80</v>
      </c>
    </row>
    <row r="227" s="2" customFormat="1" ht="6.96" customHeight="1">
      <c r="A227" s="38"/>
      <c r="B227" s="59"/>
      <c r="C227" s="60"/>
      <c r="D227" s="60"/>
      <c r="E227" s="60"/>
      <c r="F227" s="60"/>
      <c r="G227" s="60"/>
      <c r="H227" s="60"/>
      <c r="I227" s="60"/>
      <c r="J227" s="60"/>
      <c r="K227" s="60"/>
      <c r="L227" s="44"/>
      <c r="M227" s="38"/>
      <c r="O227" s="38"/>
      <c r="P227" s="38"/>
      <c r="Q227" s="38"/>
      <c r="R227" s="38"/>
      <c r="S227" s="38"/>
      <c r="T227" s="38"/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</row>
  </sheetData>
  <sheetProtection sheet="1" autoFilter="0" formatColumns="0" formatRows="0" objects="1" scenarios="1" spinCount="100000" saltValue="LcREj960wpkNv2ip3M83ZRmcoXt/xSfCLRQHCgzCuqCg84p/5WUtsuGexQ1/zfLxaDmRC8OF5pj3m0Rufo9fpg==" hashValue="8/7EkUQ8X8Jle6wS2HclTAJCyDzoK9jmQ2qwj2Oiqyx7HnqgDmXnRzQa2AHan1f9qkHzeV3wDLuJnatjWO6GOg==" algorithmName="SHA-512" password="CC35"/>
  <autoFilter ref="C85:K226"/>
  <mergeCells count="9">
    <mergeCell ref="E7:H7"/>
    <mergeCell ref="E9:H9"/>
    <mergeCell ref="E18:H18"/>
    <mergeCell ref="E27:H27"/>
    <mergeCell ref="E48:H48"/>
    <mergeCell ref="E50:H50"/>
    <mergeCell ref="E76:H76"/>
    <mergeCell ref="E78:H7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89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80</v>
      </c>
    </row>
    <row r="4" s="1" customFormat="1" ht="24.96" customHeight="1">
      <c r="B4" s="20"/>
      <c r="D4" s="130" t="s">
        <v>90</v>
      </c>
      <c r="L4" s="20"/>
      <c r="M4" s="13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32" t="s">
        <v>16</v>
      </c>
      <c r="L6" s="20"/>
    </row>
    <row r="7" s="1" customFormat="1" ht="16.5" customHeight="1">
      <c r="B7" s="20"/>
      <c r="E7" s="133" t="str">
        <f>'Rekapitulace stavby'!K6</f>
        <v>Polní cesta HPC1 v k.ú. Dolany u Červených Peček</v>
      </c>
      <c r="F7" s="132"/>
      <c r="G7" s="132"/>
      <c r="H7" s="132"/>
      <c r="L7" s="20"/>
    </row>
    <row r="8" s="2" customFormat="1" ht="12" customHeight="1">
      <c r="A8" s="38"/>
      <c r="B8" s="44"/>
      <c r="C8" s="38"/>
      <c r="D8" s="132" t="s">
        <v>91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5" t="s">
        <v>650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2" t="s">
        <v>18</v>
      </c>
      <c r="E11" s="38"/>
      <c r="F11" s="136" t="s">
        <v>19</v>
      </c>
      <c r="G11" s="38"/>
      <c r="H11" s="38"/>
      <c r="I11" s="132" t="s">
        <v>20</v>
      </c>
      <c r="J11" s="136" t="s">
        <v>19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2" t="s">
        <v>21</v>
      </c>
      <c r="E12" s="38"/>
      <c r="F12" s="136" t="s">
        <v>22</v>
      </c>
      <c r="G12" s="38"/>
      <c r="H12" s="38"/>
      <c r="I12" s="132" t="s">
        <v>23</v>
      </c>
      <c r="J12" s="137" t="str">
        <f>'Rekapitulace stavby'!AN8</f>
        <v>11. 1. 2021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2" t="s">
        <v>25</v>
      </c>
      <c r="E14" s="38"/>
      <c r="F14" s="38"/>
      <c r="G14" s="38"/>
      <c r="H14" s="38"/>
      <c r="I14" s="132" t="s">
        <v>26</v>
      </c>
      <c r="J14" s="136" t="s">
        <v>19</v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6" t="s">
        <v>93</v>
      </c>
      <c r="F15" s="38"/>
      <c r="G15" s="38"/>
      <c r="H15" s="38"/>
      <c r="I15" s="132" t="s">
        <v>27</v>
      </c>
      <c r="J15" s="136" t="s">
        <v>19</v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2" t="s">
        <v>28</v>
      </c>
      <c r="E17" s="38"/>
      <c r="F17" s="38"/>
      <c r="G17" s="38"/>
      <c r="H17" s="38"/>
      <c r="I17" s="132" t="s">
        <v>26</v>
      </c>
      <c r="J17" s="33" t="str">
        <f>'Rekapitulace stavby'!AN13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6"/>
      <c r="G18" s="136"/>
      <c r="H18" s="136"/>
      <c r="I18" s="132" t="s">
        <v>27</v>
      </c>
      <c r="J18" s="33" t="str">
        <f>'Rekapitulace stavby'!AN14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2" t="s">
        <v>30</v>
      </c>
      <c r="E20" s="38"/>
      <c r="F20" s="38"/>
      <c r="G20" s="38"/>
      <c r="H20" s="38"/>
      <c r="I20" s="132" t="s">
        <v>26</v>
      </c>
      <c r="J20" s="136" t="s">
        <v>19</v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6" t="s">
        <v>94</v>
      </c>
      <c r="F21" s="38"/>
      <c r="G21" s="38"/>
      <c r="H21" s="38"/>
      <c r="I21" s="132" t="s">
        <v>27</v>
      </c>
      <c r="J21" s="136" t="s">
        <v>19</v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2" t="s">
        <v>32</v>
      </c>
      <c r="E23" s="38"/>
      <c r="F23" s="38"/>
      <c r="G23" s="38"/>
      <c r="H23" s="38"/>
      <c r="I23" s="132" t="s">
        <v>26</v>
      </c>
      <c r="J23" s="136" t="s">
        <v>19</v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6" t="s">
        <v>22</v>
      </c>
      <c r="F24" s="38"/>
      <c r="G24" s="38"/>
      <c r="H24" s="38"/>
      <c r="I24" s="132" t="s">
        <v>27</v>
      </c>
      <c r="J24" s="136" t="s">
        <v>19</v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2" t="s">
        <v>33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38"/>
      <c r="B27" s="139"/>
      <c r="C27" s="138"/>
      <c r="D27" s="138"/>
      <c r="E27" s="140" t="s">
        <v>19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3" t="s">
        <v>35</v>
      </c>
      <c r="E30" s="38"/>
      <c r="F30" s="38"/>
      <c r="G30" s="38"/>
      <c r="H30" s="38"/>
      <c r="I30" s="38"/>
      <c r="J30" s="144">
        <f>ROUND(J82,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45" t="s">
        <v>37</v>
      </c>
      <c r="G32" s="38"/>
      <c r="H32" s="38"/>
      <c r="I32" s="145" t="s">
        <v>36</v>
      </c>
      <c r="J32" s="145" t="s">
        <v>38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46" t="s">
        <v>39</v>
      </c>
      <c r="E33" s="132" t="s">
        <v>40</v>
      </c>
      <c r="F33" s="147">
        <f>ROUND((SUM(BE82:BE112)),  2)</f>
        <v>0</v>
      </c>
      <c r="G33" s="38"/>
      <c r="H33" s="38"/>
      <c r="I33" s="148">
        <v>0.20999999999999999</v>
      </c>
      <c r="J33" s="147">
        <f>ROUND(((SUM(BE82:BE112))*I33),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2" t="s">
        <v>41</v>
      </c>
      <c r="F34" s="147">
        <f>ROUND((SUM(BF82:BF112)),  2)</f>
        <v>0</v>
      </c>
      <c r="G34" s="38"/>
      <c r="H34" s="38"/>
      <c r="I34" s="148">
        <v>0.14999999999999999</v>
      </c>
      <c r="J34" s="147">
        <f>ROUND(((SUM(BF82:BF112))*I34),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42</v>
      </c>
      <c r="F35" s="147">
        <f>ROUND((SUM(BG82:BG112)),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43</v>
      </c>
      <c r="F36" s="147">
        <f>ROUND((SUM(BH82:BH112)),  2)</f>
        <v>0</v>
      </c>
      <c r="G36" s="38"/>
      <c r="H36" s="38"/>
      <c r="I36" s="148">
        <v>0.14999999999999999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44</v>
      </c>
      <c r="F37" s="147">
        <f>ROUND((SUM(BI82:BI112)),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49"/>
      <c r="D39" s="150" t="s">
        <v>45</v>
      </c>
      <c r="E39" s="151"/>
      <c r="F39" s="151"/>
      <c r="G39" s="152" t="s">
        <v>46</v>
      </c>
      <c r="H39" s="153" t="s">
        <v>47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2" customFormat="1" ht="24.96" customHeight="1">
      <c r="A45" s="38"/>
      <c r="B45" s="39"/>
      <c r="C45" s="23" t="s">
        <v>95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16.5" customHeight="1">
      <c r="A48" s="38"/>
      <c r="B48" s="39"/>
      <c r="C48" s="40"/>
      <c r="D48" s="40"/>
      <c r="E48" s="160" t="str">
        <f>E7</f>
        <v>Polní cesta HPC1 v k.ú. Dolany u Červených Peček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91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69" t="str">
        <f>E9</f>
        <v>VON - Vedlejší a ostatní náklady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2" customHeight="1">
      <c r="A52" s="38"/>
      <c r="B52" s="39"/>
      <c r="C52" s="32" t="s">
        <v>21</v>
      </c>
      <c r="D52" s="40"/>
      <c r="E52" s="40"/>
      <c r="F52" s="27" t="str">
        <f>F12</f>
        <v xml:space="preserve"> </v>
      </c>
      <c r="G52" s="40"/>
      <c r="H52" s="40"/>
      <c r="I52" s="32" t="s">
        <v>23</v>
      </c>
      <c r="J52" s="72" t="str">
        <f>IF(J12="","",J12)</f>
        <v>11. 1. 2021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25.65" customHeight="1">
      <c r="A54" s="38"/>
      <c r="B54" s="39"/>
      <c r="C54" s="32" t="s">
        <v>25</v>
      </c>
      <c r="D54" s="40"/>
      <c r="E54" s="40"/>
      <c r="F54" s="27" t="str">
        <f>E15</f>
        <v>ČR-SPÚ, Pobočka Kolín</v>
      </c>
      <c r="G54" s="40"/>
      <c r="H54" s="40"/>
      <c r="I54" s="32" t="s">
        <v>30</v>
      </c>
      <c r="J54" s="36" t="str">
        <f>E21</f>
        <v>AGRO-AQUA, s.r.o. Pardubice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15.15" customHeight="1">
      <c r="A55" s="38"/>
      <c r="B55" s="39"/>
      <c r="C55" s="32" t="s">
        <v>28</v>
      </c>
      <c r="D55" s="40"/>
      <c r="E55" s="40"/>
      <c r="F55" s="27" t="str">
        <f>IF(E18="","",E18)</f>
        <v>Vyplň údaj</v>
      </c>
      <c r="G55" s="40"/>
      <c r="H55" s="40"/>
      <c r="I55" s="32" t="s">
        <v>32</v>
      </c>
      <c r="J55" s="36" t="str">
        <f>E24</f>
        <v xml:space="preserve"> 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29.28" customHeight="1">
      <c r="A57" s="38"/>
      <c r="B57" s="39"/>
      <c r="C57" s="161" t="s">
        <v>96</v>
      </c>
      <c r="D57" s="162"/>
      <c r="E57" s="162"/>
      <c r="F57" s="162"/>
      <c r="G57" s="162"/>
      <c r="H57" s="162"/>
      <c r="I57" s="162"/>
      <c r="J57" s="163" t="s">
        <v>97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22.8" customHeight="1">
      <c r="A59" s="38"/>
      <c r="B59" s="39"/>
      <c r="C59" s="164" t="s">
        <v>67</v>
      </c>
      <c r="D59" s="40"/>
      <c r="E59" s="40"/>
      <c r="F59" s="40"/>
      <c r="G59" s="40"/>
      <c r="H59" s="40"/>
      <c r="I59" s="40"/>
      <c r="J59" s="102">
        <f>J82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98</v>
      </c>
    </row>
    <row r="60" s="9" customFormat="1" ht="24.96" customHeight="1">
      <c r="A60" s="9"/>
      <c r="B60" s="165"/>
      <c r="C60" s="166"/>
      <c r="D60" s="167" t="s">
        <v>651</v>
      </c>
      <c r="E60" s="168"/>
      <c r="F60" s="168"/>
      <c r="G60" s="168"/>
      <c r="H60" s="168"/>
      <c r="I60" s="168"/>
      <c r="J60" s="169">
        <f>J83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1"/>
      <c r="C61" s="172"/>
      <c r="D61" s="173" t="s">
        <v>652</v>
      </c>
      <c r="E61" s="174"/>
      <c r="F61" s="174"/>
      <c r="G61" s="174"/>
      <c r="H61" s="174"/>
      <c r="I61" s="174"/>
      <c r="J61" s="175">
        <f>J84</f>
        <v>0</v>
      </c>
      <c r="K61" s="172"/>
      <c r="L61" s="17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1"/>
      <c r="C62" s="172"/>
      <c r="D62" s="173" t="s">
        <v>653</v>
      </c>
      <c r="E62" s="174"/>
      <c r="F62" s="174"/>
      <c r="G62" s="174"/>
      <c r="H62" s="174"/>
      <c r="I62" s="174"/>
      <c r="J62" s="175">
        <f>J91</f>
        <v>0</v>
      </c>
      <c r="K62" s="172"/>
      <c r="L62" s="176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2" customFormat="1" ht="21.84" customHeight="1">
      <c r="A63" s="38"/>
      <c r="B63" s="39"/>
      <c r="C63" s="40"/>
      <c r="D63" s="40"/>
      <c r="E63" s="40"/>
      <c r="F63" s="40"/>
      <c r="G63" s="40"/>
      <c r="H63" s="40"/>
      <c r="I63" s="40"/>
      <c r="J63" s="40"/>
      <c r="K63" s="40"/>
      <c r="L63" s="134"/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  <c r="AD63" s="38"/>
      <c r="AE63" s="38"/>
    </row>
    <row r="64" s="2" customFormat="1" ht="6.96" customHeight="1">
      <c r="A64" s="38"/>
      <c r="B64" s="59"/>
      <c r="C64" s="60"/>
      <c r="D64" s="60"/>
      <c r="E64" s="60"/>
      <c r="F64" s="60"/>
      <c r="G64" s="60"/>
      <c r="H64" s="60"/>
      <c r="I64" s="60"/>
      <c r="J64" s="60"/>
      <c r="K64" s="60"/>
      <c r="L64" s="134"/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  <c r="AD64" s="38"/>
      <c r="AE64" s="38"/>
    </row>
    <row r="68" s="2" customFormat="1" ht="6.96" customHeight="1">
      <c r="A68" s="38"/>
      <c r="B68" s="61"/>
      <c r="C68" s="62"/>
      <c r="D68" s="62"/>
      <c r="E68" s="62"/>
      <c r="F68" s="62"/>
      <c r="G68" s="62"/>
      <c r="H68" s="62"/>
      <c r="I68" s="62"/>
      <c r="J68" s="62"/>
      <c r="K68" s="62"/>
      <c r="L68" s="134"/>
      <c r="S68" s="38"/>
      <c r="T68" s="38"/>
      <c r="U68" s="38"/>
      <c r="V68" s="38"/>
      <c r="W68" s="38"/>
      <c r="X68" s="38"/>
      <c r="Y68" s="38"/>
      <c r="Z68" s="38"/>
      <c r="AA68" s="38"/>
      <c r="AB68" s="38"/>
      <c r="AC68" s="38"/>
      <c r="AD68" s="38"/>
      <c r="AE68" s="38"/>
    </row>
    <row r="69" s="2" customFormat="1" ht="24.96" customHeight="1">
      <c r="A69" s="38"/>
      <c r="B69" s="39"/>
      <c r="C69" s="23" t="s">
        <v>107</v>
      </c>
      <c r="D69" s="40"/>
      <c r="E69" s="40"/>
      <c r="F69" s="40"/>
      <c r="G69" s="40"/>
      <c r="H69" s="40"/>
      <c r="I69" s="40"/>
      <c r="J69" s="40"/>
      <c r="K69" s="40"/>
      <c r="L69" s="134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0" s="2" customFormat="1" ht="6.96" customHeight="1">
      <c r="A70" s="38"/>
      <c r="B70" s="39"/>
      <c r="C70" s="40"/>
      <c r="D70" s="40"/>
      <c r="E70" s="40"/>
      <c r="F70" s="40"/>
      <c r="G70" s="40"/>
      <c r="H70" s="40"/>
      <c r="I70" s="40"/>
      <c r="J70" s="40"/>
      <c r="K70" s="40"/>
      <c r="L70" s="134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12" customHeight="1">
      <c r="A71" s="38"/>
      <c r="B71" s="39"/>
      <c r="C71" s="32" t="s">
        <v>16</v>
      </c>
      <c r="D71" s="40"/>
      <c r="E71" s="40"/>
      <c r="F71" s="40"/>
      <c r="G71" s="40"/>
      <c r="H71" s="40"/>
      <c r="I71" s="40"/>
      <c r="J71" s="40"/>
      <c r="K71" s="40"/>
      <c r="L71" s="13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16.5" customHeight="1">
      <c r="A72" s="38"/>
      <c r="B72" s="39"/>
      <c r="C72" s="40"/>
      <c r="D72" s="40"/>
      <c r="E72" s="160" t="str">
        <f>E7</f>
        <v>Polní cesta HPC1 v k.ú. Dolany u Červených Peček</v>
      </c>
      <c r="F72" s="32"/>
      <c r="G72" s="32"/>
      <c r="H72" s="32"/>
      <c r="I72" s="40"/>
      <c r="J72" s="40"/>
      <c r="K72" s="40"/>
      <c r="L72" s="13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12" customHeight="1">
      <c r="A73" s="38"/>
      <c r="B73" s="39"/>
      <c r="C73" s="32" t="s">
        <v>91</v>
      </c>
      <c r="D73" s="40"/>
      <c r="E73" s="40"/>
      <c r="F73" s="40"/>
      <c r="G73" s="40"/>
      <c r="H73" s="40"/>
      <c r="I73" s="40"/>
      <c r="J73" s="40"/>
      <c r="K73" s="40"/>
      <c r="L73" s="13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16.5" customHeight="1">
      <c r="A74" s="38"/>
      <c r="B74" s="39"/>
      <c r="C74" s="40"/>
      <c r="D74" s="40"/>
      <c r="E74" s="69" t="str">
        <f>E9</f>
        <v>VON - Vedlejší a ostatní náklady</v>
      </c>
      <c r="F74" s="40"/>
      <c r="G74" s="40"/>
      <c r="H74" s="40"/>
      <c r="I74" s="40"/>
      <c r="J74" s="40"/>
      <c r="K74" s="40"/>
      <c r="L74" s="13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6.96" customHeight="1">
      <c r="A75" s="38"/>
      <c r="B75" s="39"/>
      <c r="C75" s="40"/>
      <c r="D75" s="40"/>
      <c r="E75" s="40"/>
      <c r="F75" s="40"/>
      <c r="G75" s="40"/>
      <c r="H75" s="40"/>
      <c r="I75" s="40"/>
      <c r="J75" s="40"/>
      <c r="K75" s="40"/>
      <c r="L75" s="13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12" customHeight="1">
      <c r="A76" s="38"/>
      <c r="B76" s="39"/>
      <c r="C76" s="32" t="s">
        <v>21</v>
      </c>
      <c r="D76" s="40"/>
      <c r="E76" s="40"/>
      <c r="F76" s="27" t="str">
        <f>F12</f>
        <v xml:space="preserve"> </v>
      </c>
      <c r="G76" s="40"/>
      <c r="H76" s="40"/>
      <c r="I76" s="32" t="s">
        <v>23</v>
      </c>
      <c r="J76" s="72" t="str">
        <f>IF(J12="","",J12)</f>
        <v>11. 1. 2021</v>
      </c>
      <c r="K76" s="40"/>
      <c r="L76" s="13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6.96" customHeight="1">
      <c r="A77" s="38"/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13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25.65" customHeight="1">
      <c r="A78" s="38"/>
      <c r="B78" s="39"/>
      <c r="C78" s="32" t="s">
        <v>25</v>
      </c>
      <c r="D78" s="40"/>
      <c r="E78" s="40"/>
      <c r="F78" s="27" t="str">
        <f>E15</f>
        <v>ČR-SPÚ, Pobočka Kolín</v>
      </c>
      <c r="G78" s="40"/>
      <c r="H78" s="40"/>
      <c r="I78" s="32" t="s">
        <v>30</v>
      </c>
      <c r="J78" s="36" t="str">
        <f>E21</f>
        <v>AGRO-AQUA, s.r.o. Pardubice</v>
      </c>
      <c r="K78" s="40"/>
      <c r="L78" s="13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5.15" customHeight="1">
      <c r="A79" s="38"/>
      <c r="B79" s="39"/>
      <c r="C79" s="32" t="s">
        <v>28</v>
      </c>
      <c r="D79" s="40"/>
      <c r="E79" s="40"/>
      <c r="F79" s="27" t="str">
        <f>IF(E18="","",E18)</f>
        <v>Vyplň údaj</v>
      </c>
      <c r="G79" s="40"/>
      <c r="H79" s="40"/>
      <c r="I79" s="32" t="s">
        <v>32</v>
      </c>
      <c r="J79" s="36" t="str">
        <f>E24</f>
        <v xml:space="preserve"> </v>
      </c>
      <c r="K79" s="40"/>
      <c r="L79" s="13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10.32" customHeight="1">
      <c r="A80" s="38"/>
      <c r="B80" s="39"/>
      <c r="C80" s="40"/>
      <c r="D80" s="40"/>
      <c r="E80" s="40"/>
      <c r="F80" s="40"/>
      <c r="G80" s="40"/>
      <c r="H80" s="40"/>
      <c r="I80" s="40"/>
      <c r="J80" s="40"/>
      <c r="K80" s="40"/>
      <c r="L80" s="13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11" customFormat="1" ht="29.28" customHeight="1">
      <c r="A81" s="177"/>
      <c r="B81" s="178"/>
      <c r="C81" s="179" t="s">
        <v>108</v>
      </c>
      <c r="D81" s="180" t="s">
        <v>54</v>
      </c>
      <c r="E81" s="180" t="s">
        <v>50</v>
      </c>
      <c r="F81" s="180" t="s">
        <v>51</v>
      </c>
      <c r="G81" s="180" t="s">
        <v>109</v>
      </c>
      <c r="H81" s="180" t="s">
        <v>110</v>
      </c>
      <c r="I81" s="180" t="s">
        <v>111</v>
      </c>
      <c r="J81" s="180" t="s">
        <v>97</v>
      </c>
      <c r="K81" s="181" t="s">
        <v>112</v>
      </c>
      <c r="L81" s="182"/>
      <c r="M81" s="92" t="s">
        <v>19</v>
      </c>
      <c r="N81" s="93" t="s">
        <v>39</v>
      </c>
      <c r="O81" s="93" t="s">
        <v>113</v>
      </c>
      <c r="P81" s="93" t="s">
        <v>114</v>
      </c>
      <c r="Q81" s="93" t="s">
        <v>115</v>
      </c>
      <c r="R81" s="93" t="s">
        <v>116</v>
      </c>
      <c r="S81" s="93" t="s">
        <v>117</v>
      </c>
      <c r="T81" s="94" t="s">
        <v>118</v>
      </c>
      <c r="U81" s="177"/>
      <c r="V81" s="177"/>
      <c r="W81" s="177"/>
      <c r="X81" s="177"/>
      <c r="Y81" s="177"/>
      <c r="Z81" s="177"/>
      <c r="AA81" s="177"/>
      <c r="AB81" s="177"/>
      <c r="AC81" s="177"/>
      <c r="AD81" s="177"/>
      <c r="AE81" s="177"/>
    </row>
    <row r="82" s="2" customFormat="1" ht="22.8" customHeight="1">
      <c r="A82" s="38"/>
      <c r="B82" s="39"/>
      <c r="C82" s="99" t="s">
        <v>119</v>
      </c>
      <c r="D82" s="40"/>
      <c r="E82" s="40"/>
      <c r="F82" s="40"/>
      <c r="G82" s="40"/>
      <c r="H82" s="40"/>
      <c r="I82" s="40"/>
      <c r="J82" s="183">
        <f>BK82</f>
        <v>0</v>
      </c>
      <c r="K82" s="40"/>
      <c r="L82" s="44"/>
      <c r="M82" s="95"/>
      <c r="N82" s="184"/>
      <c r="O82" s="96"/>
      <c r="P82" s="185">
        <f>P83</f>
        <v>0</v>
      </c>
      <c r="Q82" s="96"/>
      <c r="R82" s="185">
        <f>R83</f>
        <v>0</v>
      </c>
      <c r="S82" s="96"/>
      <c r="T82" s="186">
        <f>T83</f>
        <v>0</v>
      </c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  <c r="AT82" s="17" t="s">
        <v>68</v>
      </c>
      <c r="AU82" s="17" t="s">
        <v>98</v>
      </c>
      <c r="BK82" s="187">
        <f>BK83</f>
        <v>0</v>
      </c>
    </row>
    <row r="83" s="12" customFormat="1" ht="25.92" customHeight="1">
      <c r="A83" s="12"/>
      <c r="B83" s="188"/>
      <c r="C83" s="189"/>
      <c r="D83" s="190" t="s">
        <v>68</v>
      </c>
      <c r="E83" s="191" t="s">
        <v>654</v>
      </c>
      <c r="F83" s="191" t="s">
        <v>655</v>
      </c>
      <c r="G83" s="189"/>
      <c r="H83" s="189"/>
      <c r="I83" s="192"/>
      <c r="J83" s="193">
        <f>BK83</f>
        <v>0</v>
      </c>
      <c r="K83" s="189"/>
      <c r="L83" s="194"/>
      <c r="M83" s="195"/>
      <c r="N83" s="196"/>
      <c r="O83" s="196"/>
      <c r="P83" s="197">
        <f>P84+P91</f>
        <v>0</v>
      </c>
      <c r="Q83" s="196"/>
      <c r="R83" s="197">
        <f>R84+R91</f>
        <v>0</v>
      </c>
      <c r="S83" s="196"/>
      <c r="T83" s="198">
        <f>T84+T91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199" t="s">
        <v>153</v>
      </c>
      <c r="AT83" s="200" t="s">
        <v>68</v>
      </c>
      <c r="AU83" s="200" t="s">
        <v>69</v>
      </c>
      <c r="AY83" s="199" t="s">
        <v>122</v>
      </c>
      <c r="BK83" s="201">
        <f>BK84+BK91</f>
        <v>0</v>
      </c>
    </row>
    <row r="84" s="12" customFormat="1" ht="22.8" customHeight="1">
      <c r="A84" s="12"/>
      <c r="B84" s="188"/>
      <c r="C84" s="189"/>
      <c r="D84" s="190" t="s">
        <v>68</v>
      </c>
      <c r="E84" s="202" t="s">
        <v>656</v>
      </c>
      <c r="F84" s="202" t="s">
        <v>657</v>
      </c>
      <c r="G84" s="189"/>
      <c r="H84" s="189"/>
      <c r="I84" s="192"/>
      <c r="J84" s="203">
        <f>BK84</f>
        <v>0</v>
      </c>
      <c r="K84" s="189"/>
      <c r="L84" s="194"/>
      <c r="M84" s="195"/>
      <c r="N84" s="196"/>
      <c r="O84" s="196"/>
      <c r="P84" s="197">
        <f>SUM(P85:P90)</f>
        <v>0</v>
      </c>
      <c r="Q84" s="196"/>
      <c r="R84" s="197">
        <f>SUM(R85:R90)</f>
        <v>0</v>
      </c>
      <c r="S84" s="196"/>
      <c r="T84" s="198">
        <f>SUM(T85:T90)</f>
        <v>0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199" t="s">
        <v>153</v>
      </c>
      <c r="AT84" s="200" t="s">
        <v>68</v>
      </c>
      <c r="AU84" s="200" t="s">
        <v>77</v>
      </c>
      <c r="AY84" s="199" t="s">
        <v>122</v>
      </c>
      <c r="BK84" s="201">
        <f>SUM(BK85:BK90)</f>
        <v>0</v>
      </c>
    </row>
    <row r="85" s="2" customFormat="1" ht="16.5" customHeight="1">
      <c r="A85" s="38"/>
      <c r="B85" s="39"/>
      <c r="C85" s="204" t="s">
        <v>77</v>
      </c>
      <c r="D85" s="204" t="s">
        <v>124</v>
      </c>
      <c r="E85" s="205" t="s">
        <v>658</v>
      </c>
      <c r="F85" s="206" t="s">
        <v>659</v>
      </c>
      <c r="G85" s="207" t="s">
        <v>660</v>
      </c>
      <c r="H85" s="208">
        <v>1</v>
      </c>
      <c r="I85" s="209"/>
      <c r="J85" s="210">
        <f>ROUND(I85*H85,2)</f>
        <v>0</v>
      </c>
      <c r="K85" s="206" t="s">
        <v>19</v>
      </c>
      <c r="L85" s="44"/>
      <c r="M85" s="211" t="s">
        <v>19</v>
      </c>
      <c r="N85" s="212" t="s">
        <v>40</v>
      </c>
      <c r="O85" s="84"/>
      <c r="P85" s="213">
        <f>O85*H85</f>
        <v>0</v>
      </c>
      <c r="Q85" s="213">
        <v>0</v>
      </c>
      <c r="R85" s="213">
        <f>Q85*H85</f>
        <v>0</v>
      </c>
      <c r="S85" s="213">
        <v>0</v>
      </c>
      <c r="T85" s="214">
        <f>S85*H85</f>
        <v>0</v>
      </c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  <c r="AR85" s="215" t="s">
        <v>661</v>
      </c>
      <c r="AT85" s="215" t="s">
        <v>124</v>
      </c>
      <c r="AU85" s="215" t="s">
        <v>80</v>
      </c>
      <c r="AY85" s="17" t="s">
        <v>122</v>
      </c>
      <c r="BE85" s="216">
        <f>IF(N85="základní",J85,0)</f>
        <v>0</v>
      </c>
      <c r="BF85" s="216">
        <f>IF(N85="snížená",J85,0)</f>
        <v>0</v>
      </c>
      <c r="BG85" s="216">
        <f>IF(N85="zákl. přenesená",J85,0)</f>
        <v>0</v>
      </c>
      <c r="BH85" s="216">
        <f>IF(N85="sníž. přenesená",J85,0)</f>
        <v>0</v>
      </c>
      <c r="BI85" s="216">
        <f>IF(N85="nulová",J85,0)</f>
        <v>0</v>
      </c>
      <c r="BJ85" s="17" t="s">
        <v>77</v>
      </c>
      <c r="BK85" s="216">
        <f>ROUND(I85*H85,2)</f>
        <v>0</v>
      </c>
      <c r="BL85" s="17" t="s">
        <v>661</v>
      </c>
      <c r="BM85" s="215" t="s">
        <v>662</v>
      </c>
    </row>
    <row r="86" s="2" customFormat="1">
      <c r="A86" s="38"/>
      <c r="B86" s="39"/>
      <c r="C86" s="40"/>
      <c r="D86" s="217" t="s">
        <v>131</v>
      </c>
      <c r="E86" s="40"/>
      <c r="F86" s="218" t="s">
        <v>663</v>
      </c>
      <c r="G86" s="40"/>
      <c r="H86" s="40"/>
      <c r="I86" s="219"/>
      <c r="J86" s="40"/>
      <c r="K86" s="40"/>
      <c r="L86" s="44"/>
      <c r="M86" s="220"/>
      <c r="N86" s="221"/>
      <c r="O86" s="84"/>
      <c r="P86" s="84"/>
      <c r="Q86" s="84"/>
      <c r="R86" s="84"/>
      <c r="S86" s="84"/>
      <c r="T86" s="85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T86" s="17" t="s">
        <v>131</v>
      </c>
      <c r="AU86" s="17" t="s">
        <v>80</v>
      </c>
    </row>
    <row r="87" s="2" customFormat="1">
      <c r="A87" s="38"/>
      <c r="B87" s="39"/>
      <c r="C87" s="40"/>
      <c r="D87" s="217" t="s">
        <v>343</v>
      </c>
      <c r="E87" s="40"/>
      <c r="F87" s="254" t="s">
        <v>664</v>
      </c>
      <c r="G87" s="40"/>
      <c r="H87" s="40"/>
      <c r="I87" s="219"/>
      <c r="J87" s="40"/>
      <c r="K87" s="40"/>
      <c r="L87" s="44"/>
      <c r="M87" s="220"/>
      <c r="N87" s="221"/>
      <c r="O87" s="84"/>
      <c r="P87" s="84"/>
      <c r="Q87" s="84"/>
      <c r="R87" s="84"/>
      <c r="S87" s="84"/>
      <c r="T87" s="85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T87" s="17" t="s">
        <v>343</v>
      </c>
      <c r="AU87" s="17" t="s">
        <v>80</v>
      </c>
    </row>
    <row r="88" s="2" customFormat="1" ht="16.5" customHeight="1">
      <c r="A88" s="38"/>
      <c r="B88" s="39"/>
      <c r="C88" s="204" t="s">
        <v>80</v>
      </c>
      <c r="D88" s="204" t="s">
        <v>124</v>
      </c>
      <c r="E88" s="205" t="s">
        <v>665</v>
      </c>
      <c r="F88" s="206" t="s">
        <v>666</v>
      </c>
      <c r="G88" s="207" t="s">
        <v>660</v>
      </c>
      <c r="H88" s="208">
        <v>1</v>
      </c>
      <c r="I88" s="209"/>
      <c r="J88" s="210">
        <f>ROUND(I88*H88,2)</f>
        <v>0</v>
      </c>
      <c r="K88" s="206" t="s">
        <v>19</v>
      </c>
      <c r="L88" s="44"/>
      <c r="M88" s="211" t="s">
        <v>19</v>
      </c>
      <c r="N88" s="212" t="s">
        <v>40</v>
      </c>
      <c r="O88" s="84"/>
      <c r="P88" s="213">
        <f>O88*H88</f>
        <v>0</v>
      </c>
      <c r="Q88" s="213">
        <v>0</v>
      </c>
      <c r="R88" s="213">
        <f>Q88*H88</f>
        <v>0</v>
      </c>
      <c r="S88" s="213">
        <v>0</v>
      </c>
      <c r="T88" s="214">
        <f>S88*H88</f>
        <v>0</v>
      </c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R88" s="215" t="s">
        <v>661</v>
      </c>
      <c r="AT88" s="215" t="s">
        <v>124</v>
      </c>
      <c r="AU88" s="215" t="s">
        <v>80</v>
      </c>
      <c r="AY88" s="17" t="s">
        <v>122</v>
      </c>
      <c r="BE88" s="216">
        <f>IF(N88="základní",J88,0)</f>
        <v>0</v>
      </c>
      <c r="BF88" s="216">
        <f>IF(N88="snížená",J88,0)</f>
        <v>0</v>
      </c>
      <c r="BG88" s="216">
        <f>IF(N88="zákl. přenesená",J88,0)</f>
        <v>0</v>
      </c>
      <c r="BH88" s="216">
        <f>IF(N88="sníž. přenesená",J88,0)</f>
        <v>0</v>
      </c>
      <c r="BI88" s="216">
        <f>IF(N88="nulová",J88,0)</f>
        <v>0</v>
      </c>
      <c r="BJ88" s="17" t="s">
        <v>77</v>
      </c>
      <c r="BK88" s="216">
        <f>ROUND(I88*H88,2)</f>
        <v>0</v>
      </c>
      <c r="BL88" s="17" t="s">
        <v>661</v>
      </c>
      <c r="BM88" s="215" t="s">
        <v>667</v>
      </c>
    </row>
    <row r="89" s="2" customFormat="1">
      <c r="A89" s="38"/>
      <c r="B89" s="39"/>
      <c r="C89" s="40"/>
      <c r="D89" s="217" t="s">
        <v>131</v>
      </c>
      <c r="E89" s="40"/>
      <c r="F89" s="218" t="s">
        <v>666</v>
      </c>
      <c r="G89" s="40"/>
      <c r="H89" s="40"/>
      <c r="I89" s="219"/>
      <c r="J89" s="40"/>
      <c r="K89" s="40"/>
      <c r="L89" s="44"/>
      <c r="M89" s="220"/>
      <c r="N89" s="221"/>
      <c r="O89" s="84"/>
      <c r="P89" s="84"/>
      <c r="Q89" s="84"/>
      <c r="R89" s="84"/>
      <c r="S89" s="84"/>
      <c r="T89" s="85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T89" s="17" t="s">
        <v>131</v>
      </c>
      <c r="AU89" s="17" t="s">
        <v>80</v>
      </c>
    </row>
    <row r="90" s="2" customFormat="1">
      <c r="A90" s="38"/>
      <c r="B90" s="39"/>
      <c r="C90" s="40"/>
      <c r="D90" s="217" t="s">
        <v>343</v>
      </c>
      <c r="E90" s="40"/>
      <c r="F90" s="254" t="s">
        <v>668</v>
      </c>
      <c r="G90" s="40"/>
      <c r="H90" s="40"/>
      <c r="I90" s="219"/>
      <c r="J90" s="40"/>
      <c r="K90" s="40"/>
      <c r="L90" s="44"/>
      <c r="M90" s="220"/>
      <c r="N90" s="221"/>
      <c r="O90" s="84"/>
      <c r="P90" s="84"/>
      <c r="Q90" s="84"/>
      <c r="R90" s="84"/>
      <c r="S90" s="84"/>
      <c r="T90" s="85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T90" s="17" t="s">
        <v>343</v>
      </c>
      <c r="AU90" s="17" t="s">
        <v>80</v>
      </c>
    </row>
    <row r="91" s="12" customFormat="1" ht="22.8" customHeight="1">
      <c r="A91" s="12"/>
      <c r="B91" s="188"/>
      <c r="C91" s="189"/>
      <c r="D91" s="190" t="s">
        <v>68</v>
      </c>
      <c r="E91" s="202" t="s">
        <v>669</v>
      </c>
      <c r="F91" s="202" t="s">
        <v>670</v>
      </c>
      <c r="G91" s="189"/>
      <c r="H91" s="189"/>
      <c r="I91" s="192"/>
      <c r="J91" s="203">
        <f>BK91</f>
        <v>0</v>
      </c>
      <c r="K91" s="189"/>
      <c r="L91" s="194"/>
      <c r="M91" s="195"/>
      <c r="N91" s="196"/>
      <c r="O91" s="196"/>
      <c r="P91" s="197">
        <f>SUM(P92:P112)</f>
        <v>0</v>
      </c>
      <c r="Q91" s="196"/>
      <c r="R91" s="197">
        <f>SUM(R92:R112)</f>
        <v>0</v>
      </c>
      <c r="S91" s="196"/>
      <c r="T91" s="198">
        <f>SUM(T92:T112)</f>
        <v>0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199" t="s">
        <v>129</v>
      </c>
      <c r="AT91" s="200" t="s">
        <v>68</v>
      </c>
      <c r="AU91" s="200" t="s">
        <v>77</v>
      </c>
      <c r="AY91" s="199" t="s">
        <v>122</v>
      </c>
      <c r="BK91" s="201">
        <f>SUM(BK92:BK112)</f>
        <v>0</v>
      </c>
    </row>
    <row r="92" s="2" customFormat="1" ht="16.5" customHeight="1">
      <c r="A92" s="38"/>
      <c r="B92" s="39"/>
      <c r="C92" s="204" t="s">
        <v>143</v>
      </c>
      <c r="D92" s="204" t="s">
        <v>124</v>
      </c>
      <c r="E92" s="205" t="s">
        <v>671</v>
      </c>
      <c r="F92" s="206" t="s">
        <v>672</v>
      </c>
      <c r="G92" s="207" t="s">
        <v>660</v>
      </c>
      <c r="H92" s="208">
        <v>1</v>
      </c>
      <c r="I92" s="209"/>
      <c r="J92" s="210">
        <f>ROUND(I92*H92,2)</f>
        <v>0</v>
      </c>
      <c r="K92" s="206" t="s">
        <v>19</v>
      </c>
      <c r="L92" s="44"/>
      <c r="M92" s="211" t="s">
        <v>19</v>
      </c>
      <c r="N92" s="212" t="s">
        <v>40</v>
      </c>
      <c r="O92" s="84"/>
      <c r="P92" s="213">
        <f>O92*H92</f>
        <v>0</v>
      </c>
      <c r="Q92" s="213">
        <v>0</v>
      </c>
      <c r="R92" s="213">
        <f>Q92*H92</f>
        <v>0</v>
      </c>
      <c r="S92" s="213">
        <v>0</v>
      </c>
      <c r="T92" s="214">
        <f>S92*H92</f>
        <v>0</v>
      </c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R92" s="215" t="s">
        <v>661</v>
      </c>
      <c r="AT92" s="215" t="s">
        <v>124</v>
      </c>
      <c r="AU92" s="215" t="s">
        <v>80</v>
      </c>
      <c r="AY92" s="17" t="s">
        <v>122</v>
      </c>
      <c r="BE92" s="216">
        <f>IF(N92="základní",J92,0)</f>
        <v>0</v>
      </c>
      <c r="BF92" s="216">
        <f>IF(N92="snížená",J92,0)</f>
        <v>0</v>
      </c>
      <c r="BG92" s="216">
        <f>IF(N92="zákl. přenesená",J92,0)</f>
        <v>0</v>
      </c>
      <c r="BH92" s="216">
        <f>IF(N92="sníž. přenesená",J92,0)</f>
        <v>0</v>
      </c>
      <c r="BI92" s="216">
        <f>IF(N92="nulová",J92,0)</f>
        <v>0</v>
      </c>
      <c r="BJ92" s="17" t="s">
        <v>77</v>
      </c>
      <c r="BK92" s="216">
        <f>ROUND(I92*H92,2)</f>
        <v>0</v>
      </c>
      <c r="BL92" s="17" t="s">
        <v>661</v>
      </c>
      <c r="BM92" s="215" t="s">
        <v>673</v>
      </c>
    </row>
    <row r="93" s="2" customFormat="1">
      <c r="A93" s="38"/>
      <c r="B93" s="39"/>
      <c r="C93" s="40"/>
      <c r="D93" s="217" t="s">
        <v>131</v>
      </c>
      <c r="E93" s="40"/>
      <c r="F93" s="218" t="s">
        <v>672</v>
      </c>
      <c r="G93" s="40"/>
      <c r="H93" s="40"/>
      <c r="I93" s="219"/>
      <c r="J93" s="40"/>
      <c r="K93" s="40"/>
      <c r="L93" s="44"/>
      <c r="M93" s="220"/>
      <c r="N93" s="221"/>
      <c r="O93" s="84"/>
      <c r="P93" s="84"/>
      <c r="Q93" s="84"/>
      <c r="R93" s="84"/>
      <c r="S93" s="84"/>
      <c r="T93" s="85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T93" s="17" t="s">
        <v>131</v>
      </c>
      <c r="AU93" s="17" t="s">
        <v>80</v>
      </c>
    </row>
    <row r="94" s="2" customFormat="1">
      <c r="A94" s="38"/>
      <c r="B94" s="39"/>
      <c r="C94" s="40"/>
      <c r="D94" s="217" t="s">
        <v>343</v>
      </c>
      <c r="E94" s="40"/>
      <c r="F94" s="254" t="s">
        <v>674</v>
      </c>
      <c r="G94" s="40"/>
      <c r="H94" s="40"/>
      <c r="I94" s="219"/>
      <c r="J94" s="40"/>
      <c r="K94" s="40"/>
      <c r="L94" s="44"/>
      <c r="M94" s="220"/>
      <c r="N94" s="221"/>
      <c r="O94" s="84"/>
      <c r="P94" s="84"/>
      <c r="Q94" s="84"/>
      <c r="R94" s="84"/>
      <c r="S94" s="84"/>
      <c r="T94" s="85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T94" s="17" t="s">
        <v>343</v>
      </c>
      <c r="AU94" s="17" t="s">
        <v>80</v>
      </c>
    </row>
    <row r="95" s="2" customFormat="1" ht="16.5" customHeight="1">
      <c r="A95" s="38"/>
      <c r="B95" s="39"/>
      <c r="C95" s="204" t="s">
        <v>129</v>
      </c>
      <c r="D95" s="204" t="s">
        <v>124</v>
      </c>
      <c r="E95" s="205" t="s">
        <v>675</v>
      </c>
      <c r="F95" s="206" t="s">
        <v>676</v>
      </c>
      <c r="G95" s="207" t="s">
        <v>660</v>
      </c>
      <c r="H95" s="208">
        <v>1</v>
      </c>
      <c r="I95" s="209"/>
      <c r="J95" s="210">
        <f>ROUND(I95*H95,2)</f>
        <v>0</v>
      </c>
      <c r="K95" s="206" t="s">
        <v>19</v>
      </c>
      <c r="L95" s="44"/>
      <c r="M95" s="211" t="s">
        <v>19</v>
      </c>
      <c r="N95" s="212" t="s">
        <v>40</v>
      </c>
      <c r="O95" s="84"/>
      <c r="P95" s="213">
        <f>O95*H95</f>
        <v>0</v>
      </c>
      <c r="Q95" s="213">
        <v>0</v>
      </c>
      <c r="R95" s="213">
        <f>Q95*H95</f>
        <v>0</v>
      </c>
      <c r="S95" s="213">
        <v>0</v>
      </c>
      <c r="T95" s="214">
        <f>S95*H95</f>
        <v>0</v>
      </c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R95" s="215" t="s">
        <v>661</v>
      </c>
      <c r="AT95" s="215" t="s">
        <v>124</v>
      </c>
      <c r="AU95" s="215" t="s">
        <v>80</v>
      </c>
      <c r="AY95" s="17" t="s">
        <v>122</v>
      </c>
      <c r="BE95" s="216">
        <f>IF(N95="základní",J95,0)</f>
        <v>0</v>
      </c>
      <c r="BF95" s="216">
        <f>IF(N95="snížená",J95,0)</f>
        <v>0</v>
      </c>
      <c r="BG95" s="216">
        <f>IF(N95="zákl. přenesená",J95,0)</f>
        <v>0</v>
      </c>
      <c r="BH95" s="216">
        <f>IF(N95="sníž. přenesená",J95,0)</f>
        <v>0</v>
      </c>
      <c r="BI95" s="216">
        <f>IF(N95="nulová",J95,0)</f>
        <v>0</v>
      </c>
      <c r="BJ95" s="17" t="s">
        <v>77</v>
      </c>
      <c r="BK95" s="216">
        <f>ROUND(I95*H95,2)</f>
        <v>0</v>
      </c>
      <c r="BL95" s="17" t="s">
        <v>661</v>
      </c>
      <c r="BM95" s="215" t="s">
        <v>677</v>
      </c>
    </row>
    <row r="96" s="2" customFormat="1">
      <c r="A96" s="38"/>
      <c r="B96" s="39"/>
      <c r="C96" s="40"/>
      <c r="D96" s="217" t="s">
        <v>131</v>
      </c>
      <c r="E96" s="40"/>
      <c r="F96" s="218" t="s">
        <v>678</v>
      </c>
      <c r="G96" s="40"/>
      <c r="H96" s="40"/>
      <c r="I96" s="219"/>
      <c r="J96" s="40"/>
      <c r="K96" s="40"/>
      <c r="L96" s="44"/>
      <c r="M96" s="220"/>
      <c r="N96" s="221"/>
      <c r="O96" s="84"/>
      <c r="P96" s="84"/>
      <c r="Q96" s="84"/>
      <c r="R96" s="84"/>
      <c r="S96" s="84"/>
      <c r="T96" s="85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T96" s="17" t="s">
        <v>131</v>
      </c>
      <c r="AU96" s="17" t="s">
        <v>80</v>
      </c>
    </row>
    <row r="97" s="2" customFormat="1">
      <c r="A97" s="38"/>
      <c r="B97" s="39"/>
      <c r="C97" s="40"/>
      <c r="D97" s="217" t="s">
        <v>343</v>
      </c>
      <c r="E97" s="40"/>
      <c r="F97" s="254" t="s">
        <v>679</v>
      </c>
      <c r="G97" s="40"/>
      <c r="H97" s="40"/>
      <c r="I97" s="219"/>
      <c r="J97" s="40"/>
      <c r="K97" s="40"/>
      <c r="L97" s="44"/>
      <c r="M97" s="220"/>
      <c r="N97" s="221"/>
      <c r="O97" s="84"/>
      <c r="P97" s="84"/>
      <c r="Q97" s="84"/>
      <c r="R97" s="84"/>
      <c r="S97" s="84"/>
      <c r="T97" s="85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T97" s="17" t="s">
        <v>343</v>
      </c>
      <c r="AU97" s="17" t="s">
        <v>80</v>
      </c>
    </row>
    <row r="98" s="2" customFormat="1" ht="16.5" customHeight="1">
      <c r="A98" s="38"/>
      <c r="B98" s="39"/>
      <c r="C98" s="204" t="s">
        <v>153</v>
      </c>
      <c r="D98" s="204" t="s">
        <v>124</v>
      </c>
      <c r="E98" s="205" t="s">
        <v>680</v>
      </c>
      <c r="F98" s="206" t="s">
        <v>681</v>
      </c>
      <c r="G98" s="207" t="s">
        <v>660</v>
      </c>
      <c r="H98" s="208">
        <v>1</v>
      </c>
      <c r="I98" s="209"/>
      <c r="J98" s="210">
        <f>ROUND(I98*H98,2)</f>
        <v>0</v>
      </c>
      <c r="K98" s="206" t="s">
        <v>19</v>
      </c>
      <c r="L98" s="44"/>
      <c r="M98" s="211" t="s">
        <v>19</v>
      </c>
      <c r="N98" s="212" t="s">
        <v>40</v>
      </c>
      <c r="O98" s="84"/>
      <c r="P98" s="213">
        <f>O98*H98</f>
        <v>0</v>
      </c>
      <c r="Q98" s="213">
        <v>0</v>
      </c>
      <c r="R98" s="213">
        <f>Q98*H98</f>
        <v>0</v>
      </c>
      <c r="S98" s="213">
        <v>0</v>
      </c>
      <c r="T98" s="214">
        <f>S98*H98</f>
        <v>0</v>
      </c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R98" s="215" t="s">
        <v>661</v>
      </c>
      <c r="AT98" s="215" t="s">
        <v>124</v>
      </c>
      <c r="AU98" s="215" t="s">
        <v>80</v>
      </c>
      <c r="AY98" s="17" t="s">
        <v>122</v>
      </c>
      <c r="BE98" s="216">
        <f>IF(N98="základní",J98,0)</f>
        <v>0</v>
      </c>
      <c r="BF98" s="216">
        <f>IF(N98="snížená",J98,0)</f>
        <v>0</v>
      </c>
      <c r="BG98" s="216">
        <f>IF(N98="zákl. přenesená",J98,0)</f>
        <v>0</v>
      </c>
      <c r="BH98" s="216">
        <f>IF(N98="sníž. přenesená",J98,0)</f>
        <v>0</v>
      </c>
      <c r="BI98" s="216">
        <f>IF(N98="nulová",J98,0)</f>
        <v>0</v>
      </c>
      <c r="BJ98" s="17" t="s">
        <v>77</v>
      </c>
      <c r="BK98" s="216">
        <f>ROUND(I98*H98,2)</f>
        <v>0</v>
      </c>
      <c r="BL98" s="17" t="s">
        <v>661</v>
      </c>
      <c r="BM98" s="215" t="s">
        <v>682</v>
      </c>
    </row>
    <row r="99" s="2" customFormat="1">
      <c r="A99" s="38"/>
      <c r="B99" s="39"/>
      <c r="C99" s="40"/>
      <c r="D99" s="217" t="s">
        <v>131</v>
      </c>
      <c r="E99" s="40"/>
      <c r="F99" s="218" t="s">
        <v>681</v>
      </c>
      <c r="G99" s="40"/>
      <c r="H99" s="40"/>
      <c r="I99" s="219"/>
      <c r="J99" s="40"/>
      <c r="K99" s="40"/>
      <c r="L99" s="44"/>
      <c r="M99" s="220"/>
      <c r="N99" s="221"/>
      <c r="O99" s="84"/>
      <c r="P99" s="84"/>
      <c r="Q99" s="84"/>
      <c r="R99" s="84"/>
      <c r="S99" s="84"/>
      <c r="T99" s="85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T99" s="17" t="s">
        <v>131</v>
      </c>
      <c r="AU99" s="17" t="s">
        <v>80</v>
      </c>
    </row>
    <row r="100" s="2" customFormat="1">
      <c r="A100" s="38"/>
      <c r="B100" s="39"/>
      <c r="C100" s="40"/>
      <c r="D100" s="217" t="s">
        <v>343</v>
      </c>
      <c r="E100" s="40"/>
      <c r="F100" s="254" t="s">
        <v>683</v>
      </c>
      <c r="G100" s="40"/>
      <c r="H100" s="40"/>
      <c r="I100" s="219"/>
      <c r="J100" s="40"/>
      <c r="K100" s="40"/>
      <c r="L100" s="44"/>
      <c r="M100" s="220"/>
      <c r="N100" s="221"/>
      <c r="O100" s="84"/>
      <c r="P100" s="84"/>
      <c r="Q100" s="84"/>
      <c r="R100" s="84"/>
      <c r="S100" s="84"/>
      <c r="T100" s="85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T100" s="17" t="s">
        <v>343</v>
      </c>
      <c r="AU100" s="17" t="s">
        <v>80</v>
      </c>
    </row>
    <row r="101" s="2" customFormat="1" ht="16.5" customHeight="1">
      <c r="A101" s="38"/>
      <c r="B101" s="39"/>
      <c r="C101" s="204" t="s">
        <v>159</v>
      </c>
      <c r="D101" s="204" t="s">
        <v>124</v>
      </c>
      <c r="E101" s="205" t="s">
        <v>684</v>
      </c>
      <c r="F101" s="206" t="s">
        <v>685</v>
      </c>
      <c r="G101" s="207" t="s">
        <v>660</v>
      </c>
      <c r="H101" s="208">
        <v>1</v>
      </c>
      <c r="I101" s="209"/>
      <c r="J101" s="210">
        <f>ROUND(I101*H101,2)</f>
        <v>0</v>
      </c>
      <c r="K101" s="206" t="s">
        <v>19</v>
      </c>
      <c r="L101" s="44"/>
      <c r="M101" s="211" t="s">
        <v>19</v>
      </c>
      <c r="N101" s="212" t="s">
        <v>40</v>
      </c>
      <c r="O101" s="84"/>
      <c r="P101" s="213">
        <f>O101*H101</f>
        <v>0</v>
      </c>
      <c r="Q101" s="213">
        <v>0</v>
      </c>
      <c r="R101" s="213">
        <f>Q101*H101</f>
        <v>0</v>
      </c>
      <c r="S101" s="213">
        <v>0</v>
      </c>
      <c r="T101" s="214">
        <f>S101*H101</f>
        <v>0</v>
      </c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R101" s="215" t="s">
        <v>661</v>
      </c>
      <c r="AT101" s="215" t="s">
        <v>124</v>
      </c>
      <c r="AU101" s="215" t="s">
        <v>80</v>
      </c>
      <c r="AY101" s="17" t="s">
        <v>122</v>
      </c>
      <c r="BE101" s="216">
        <f>IF(N101="základní",J101,0)</f>
        <v>0</v>
      </c>
      <c r="BF101" s="216">
        <f>IF(N101="snížená",J101,0)</f>
        <v>0</v>
      </c>
      <c r="BG101" s="216">
        <f>IF(N101="zákl. přenesená",J101,0)</f>
        <v>0</v>
      </c>
      <c r="BH101" s="216">
        <f>IF(N101="sníž. přenesená",J101,0)</f>
        <v>0</v>
      </c>
      <c r="BI101" s="216">
        <f>IF(N101="nulová",J101,0)</f>
        <v>0</v>
      </c>
      <c r="BJ101" s="17" t="s">
        <v>77</v>
      </c>
      <c r="BK101" s="216">
        <f>ROUND(I101*H101,2)</f>
        <v>0</v>
      </c>
      <c r="BL101" s="17" t="s">
        <v>661</v>
      </c>
      <c r="BM101" s="215" t="s">
        <v>686</v>
      </c>
    </row>
    <row r="102" s="2" customFormat="1">
      <c r="A102" s="38"/>
      <c r="B102" s="39"/>
      <c r="C102" s="40"/>
      <c r="D102" s="217" t="s">
        <v>131</v>
      </c>
      <c r="E102" s="40"/>
      <c r="F102" s="218" t="s">
        <v>685</v>
      </c>
      <c r="G102" s="40"/>
      <c r="H102" s="40"/>
      <c r="I102" s="219"/>
      <c r="J102" s="40"/>
      <c r="K102" s="40"/>
      <c r="L102" s="44"/>
      <c r="M102" s="220"/>
      <c r="N102" s="221"/>
      <c r="O102" s="84"/>
      <c r="P102" s="84"/>
      <c r="Q102" s="84"/>
      <c r="R102" s="84"/>
      <c r="S102" s="84"/>
      <c r="T102" s="85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T102" s="17" t="s">
        <v>131</v>
      </c>
      <c r="AU102" s="17" t="s">
        <v>80</v>
      </c>
    </row>
    <row r="103" s="2" customFormat="1">
      <c r="A103" s="38"/>
      <c r="B103" s="39"/>
      <c r="C103" s="40"/>
      <c r="D103" s="217" t="s">
        <v>343</v>
      </c>
      <c r="E103" s="40"/>
      <c r="F103" s="254" t="s">
        <v>687</v>
      </c>
      <c r="G103" s="40"/>
      <c r="H103" s="40"/>
      <c r="I103" s="219"/>
      <c r="J103" s="40"/>
      <c r="K103" s="40"/>
      <c r="L103" s="44"/>
      <c r="M103" s="220"/>
      <c r="N103" s="221"/>
      <c r="O103" s="84"/>
      <c r="P103" s="84"/>
      <c r="Q103" s="84"/>
      <c r="R103" s="84"/>
      <c r="S103" s="84"/>
      <c r="T103" s="85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T103" s="17" t="s">
        <v>343</v>
      </c>
      <c r="AU103" s="17" t="s">
        <v>80</v>
      </c>
    </row>
    <row r="104" s="2" customFormat="1" ht="16.5" customHeight="1">
      <c r="A104" s="38"/>
      <c r="B104" s="39"/>
      <c r="C104" s="204" t="s">
        <v>166</v>
      </c>
      <c r="D104" s="204" t="s">
        <v>124</v>
      </c>
      <c r="E104" s="205" t="s">
        <v>688</v>
      </c>
      <c r="F104" s="206" t="s">
        <v>689</v>
      </c>
      <c r="G104" s="207" t="s">
        <v>530</v>
      </c>
      <c r="H104" s="208">
        <v>2</v>
      </c>
      <c r="I104" s="209"/>
      <c r="J104" s="210">
        <f>ROUND(I104*H104,2)</f>
        <v>0</v>
      </c>
      <c r="K104" s="206" t="s">
        <v>19</v>
      </c>
      <c r="L104" s="44"/>
      <c r="M104" s="211" t="s">
        <v>19</v>
      </c>
      <c r="N104" s="212" t="s">
        <v>40</v>
      </c>
      <c r="O104" s="84"/>
      <c r="P104" s="213">
        <f>O104*H104</f>
        <v>0</v>
      </c>
      <c r="Q104" s="213">
        <v>0</v>
      </c>
      <c r="R104" s="213">
        <f>Q104*H104</f>
        <v>0</v>
      </c>
      <c r="S104" s="213">
        <v>0</v>
      </c>
      <c r="T104" s="214">
        <f>S104*H104</f>
        <v>0</v>
      </c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R104" s="215" t="s">
        <v>661</v>
      </c>
      <c r="AT104" s="215" t="s">
        <v>124</v>
      </c>
      <c r="AU104" s="215" t="s">
        <v>80</v>
      </c>
      <c r="AY104" s="17" t="s">
        <v>122</v>
      </c>
      <c r="BE104" s="216">
        <f>IF(N104="základní",J104,0)</f>
        <v>0</v>
      </c>
      <c r="BF104" s="216">
        <f>IF(N104="snížená",J104,0)</f>
        <v>0</v>
      </c>
      <c r="BG104" s="216">
        <f>IF(N104="zákl. přenesená",J104,0)</f>
        <v>0</v>
      </c>
      <c r="BH104" s="216">
        <f>IF(N104="sníž. přenesená",J104,0)</f>
        <v>0</v>
      </c>
      <c r="BI104" s="216">
        <f>IF(N104="nulová",J104,0)</f>
        <v>0</v>
      </c>
      <c r="BJ104" s="17" t="s">
        <v>77</v>
      </c>
      <c r="BK104" s="216">
        <f>ROUND(I104*H104,2)</f>
        <v>0</v>
      </c>
      <c r="BL104" s="17" t="s">
        <v>661</v>
      </c>
      <c r="BM104" s="215" t="s">
        <v>690</v>
      </c>
    </row>
    <row r="105" s="2" customFormat="1">
      <c r="A105" s="38"/>
      <c r="B105" s="39"/>
      <c r="C105" s="40"/>
      <c r="D105" s="217" t="s">
        <v>131</v>
      </c>
      <c r="E105" s="40"/>
      <c r="F105" s="218" t="s">
        <v>689</v>
      </c>
      <c r="G105" s="40"/>
      <c r="H105" s="40"/>
      <c r="I105" s="219"/>
      <c r="J105" s="40"/>
      <c r="K105" s="40"/>
      <c r="L105" s="44"/>
      <c r="M105" s="220"/>
      <c r="N105" s="221"/>
      <c r="O105" s="84"/>
      <c r="P105" s="84"/>
      <c r="Q105" s="84"/>
      <c r="R105" s="84"/>
      <c r="S105" s="84"/>
      <c r="T105" s="85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T105" s="17" t="s">
        <v>131</v>
      </c>
      <c r="AU105" s="17" t="s">
        <v>80</v>
      </c>
    </row>
    <row r="106" s="2" customFormat="1">
      <c r="A106" s="38"/>
      <c r="B106" s="39"/>
      <c r="C106" s="40"/>
      <c r="D106" s="217" t="s">
        <v>343</v>
      </c>
      <c r="E106" s="40"/>
      <c r="F106" s="254" t="s">
        <v>691</v>
      </c>
      <c r="G106" s="40"/>
      <c r="H106" s="40"/>
      <c r="I106" s="219"/>
      <c r="J106" s="40"/>
      <c r="K106" s="40"/>
      <c r="L106" s="44"/>
      <c r="M106" s="220"/>
      <c r="N106" s="221"/>
      <c r="O106" s="84"/>
      <c r="P106" s="84"/>
      <c r="Q106" s="84"/>
      <c r="R106" s="84"/>
      <c r="S106" s="84"/>
      <c r="T106" s="85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T106" s="17" t="s">
        <v>343</v>
      </c>
      <c r="AU106" s="17" t="s">
        <v>80</v>
      </c>
    </row>
    <row r="107" s="2" customFormat="1" ht="45" customHeight="1">
      <c r="A107" s="38"/>
      <c r="B107" s="39"/>
      <c r="C107" s="204" t="s">
        <v>173</v>
      </c>
      <c r="D107" s="204" t="s">
        <v>124</v>
      </c>
      <c r="E107" s="205" t="s">
        <v>692</v>
      </c>
      <c r="F107" s="206" t="s">
        <v>693</v>
      </c>
      <c r="G107" s="207" t="s">
        <v>660</v>
      </c>
      <c r="H107" s="208">
        <v>1</v>
      </c>
      <c r="I107" s="209"/>
      <c r="J107" s="210">
        <f>ROUND(I107*H107,2)</f>
        <v>0</v>
      </c>
      <c r="K107" s="206" t="s">
        <v>19</v>
      </c>
      <c r="L107" s="44"/>
      <c r="M107" s="211" t="s">
        <v>19</v>
      </c>
      <c r="N107" s="212" t="s">
        <v>40</v>
      </c>
      <c r="O107" s="84"/>
      <c r="P107" s="213">
        <f>O107*H107</f>
        <v>0</v>
      </c>
      <c r="Q107" s="213">
        <v>0</v>
      </c>
      <c r="R107" s="213">
        <f>Q107*H107</f>
        <v>0</v>
      </c>
      <c r="S107" s="213">
        <v>0</v>
      </c>
      <c r="T107" s="214">
        <f>S107*H107</f>
        <v>0</v>
      </c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R107" s="215" t="s">
        <v>661</v>
      </c>
      <c r="AT107" s="215" t="s">
        <v>124</v>
      </c>
      <c r="AU107" s="215" t="s">
        <v>80</v>
      </c>
      <c r="AY107" s="17" t="s">
        <v>122</v>
      </c>
      <c r="BE107" s="216">
        <f>IF(N107="základní",J107,0)</f>
        <v>0</v>
      </c>
      <c r="BF107" s="216">
        <f>IF(N107="snížená",J107,0)</f>
        <v>0</v>
      </c>
      <c r="BG107" s="216">
        <f>IF(N107="zákl. přenesená",J107,0)</f>
        <v>0</v>
      </c>
      <c r="BH107" s="216">
        <f>IF(N107="sníž. přenesená",J107,0)</f>
        <v>0</v>
      </c>
      <c r="BI107" s="216">
        <f>IF(N107="nulová",J107,0)</f>
        <v>0</v>
      </c>
      <c r="BJ107" s="17" t="s">
        <v>77</v>
      </c>
      <c r="BK107" s="216">
        <f>ROUND(I107*H107,2)</f>
        <v>0</v>
      </c>
      <c r="BL107" s="17" t="s">
        <v>661</v>
      </c>
      <c r="BM107" s="215" t="s">
        <v>694</v>
      </c>
    </row>
    <row r="108" s="2" customFormat="1">
      <c r="A108" s="38"/>
      <c r="B108" s="39"/>
      <c r="C108" s="40"/>
      <c r="D108" s="217" t="s">
        <v>131</v>
      </c>
      <c r="E108" s="40"/>
      <c r="F108" s="218" t="s">
        <v>695</v>
      </c>
      <c r="G108" s="40"/>
      <c r="H108" s="40"/>
      <c r="I108" s="219"/>
      <c r="J108" s="40"/>
      <c r="K108" s="40"/>
      <c r="L108" s="44"/>
      <c r="M108" s="220"/>
      <c r="N108" s="221"/>
      <c r="O108" s="84"/>
      <c r="P108" s="84"/>
      <c r="Q108" s="84"/>
      <c r="R108" s="84"/>
      <c r="S108" s="84"/>
      <c r="T108" s="85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T108" s="17" t="s">
        <v>131</v>
      </c>
      <c r="AU108" s="17" t="s">
        <v>80</v>
      </c>
    </row>
    <row r="109" s="2" customFormat="1">
      <c r="A109" s="38"/>
      <c r="B109" s="39"/>
      <c r="C109" s="40"/>
      <c r="D109" s="217" t="s">
        <v>343</v>
      </c>
      <c r="E109" s="40"/>
      <c r="F109" s="254" t="s">
        <v>696</v>
      </c>
      <c r="G109" s="40"/>
      <c r="H109" s="40"/>
      <c r="I109" s="219"/>
      <c r="J109" s="40"/>
      <c r="K109" s="40"/>
      <c r="L109" s="44"/>
      <c r="M109" s="220"/>
      <c r="N109" s="221"/>
      <c r="O109" s="84"/>
      <c r="P109" s="84"/>
      <c r="Q109" s="84"/>
      <c r="R109" s="84"/>
      <c r="S109" s="84"/>
      <c r="T109" s="85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T109" s="17" t="s">
        <v>343</v>
      </c>
      <c r="AU109" s="17" t="s">
        <v>80</v>
      </c>
    </row>
    <row r="110" s="2" customFormat="1">
      <c r="A110" s="38"/>
      <c r="B110" s="39"/>
      <c r="C110" s="204" t="s">
        <v>179</v>
      </c>
      <c r="D110" s="204" t="s">
        <v>124</v>
      </c>
      <c r="E110" s="205" t="s">
        <v>697</v>
      </c>
      <c r="F110" s="206" t="s">
        <v>698</v>
      </c>
      <c r="G110" s="207" t="s">
        <v>660</v>
      </c>
      <c r="H110" s="208">
        <v>1</v>
      </c>
      <c r="I110" s="209"/>
      <c r="J110" s="210">
        <f>ROUND(I110*H110,2)</f>
        <v>0</v>
      </c>
      <c r="K110" s="206" t="s">
        <v>19</v>
      </c>
      <c r="L110" s="44"/>
      <c r="M110" s="211" t="s">
        <v>19</v>
      </c>
      <c r="N110" s="212" t="s">
        <v>40</v>
      </c>
      <c r="O110" s="84"/>
      <c r="P110" s="213">
        <f>O110*H110</f>
        <v>0</v>
      </c>
      <c r="Q110" s="213">
        <v>0</v>
      </c>
      <c r="R110" s="213">
        <f>Q110*H110</f>
        <v>0</v>
      </c>
      <c r="S110" s="213">
        <v>0</v>
      </c>
      <c r="T110" s="214">
        <f>S110*H110</f>
        <v>0</v>
      </c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R110" s="215" t="s">
        <v>661</v>
      </c>
      <c r="AT110" s="215" t="s">
        <v>124</v>
      </c>
      <c r="AU110" s="215" t="s">
        <v>80</v>
      </c>
      <c r="AY110" s="17" t="s">
        <v>122</v>
      </c>
      <c r="BE110" s="216">
        <f>IF(N110="základní",J110,0)</f>
        <v>0</v>
      </c>
      <c r="BF110" s="216">
        <f>IF(N110="snížená",J110,0)</f>
        <v>0</v>
      </c>
      <c r="BG110" s="216">
        <f>IF(N110="zákl. přenesená",J110,0)</f>
        <v>0</v>
      </c>
      <c r="BH110" s="216">
        <f>IF(N110="sníž. přenesená",J110,0)</f>
        <v>0</v>
      </c>
      <c r="BI110" s="216">
        <f>IF(N110="nulová",J110,0)</f>
        <v>0</v>
      </c>
      <c r="BJ110" s="17" t="s">
        <v>77</v>
      </c>
      <c r="BK110" s="216">
        <f>ROUND(I110*H110,2)</f>
        <v>0</v>
      </c>
      <c r="BL110" s="17" t="s">
        <v>661</v>
      </c>
      <c r="BM110" s="215" t="s">
        <v>699</v>
      </c>
    </row>
    <row r="111" s="2" customFormat="1">
      <c r="A111" s="38"/>
      <c r="B111" s="39"/>
      <c r="C111" s="40"/>
      <c r="D111" s="217" t="s">
        <v>131</v>
      </c>
      <c r="E111" s="40"/>
      <c r="F111" s="218" t="s">
        <v>698</v>
      </c>
      <c r="G111" s="40"/>
      <c r="H111" s="40"/>
      <c r="I111" s="219"/>
      <c r="J111" s="40"/>
      <c r="K111" s="40"/>
      <c r="L111" s="44"/>
      <c r="M111" s="220"/>
      <c r="N111" s="221"/>
      <c r="O111" s="84"/>
      <c r="P111" s="84"/>
      <c r="Q111" s="84"/>
      <c r="R111" s="84"/>
      <c r="S111" s="84"/>
      <c r="T111" s="85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T111" s="17" t="s">
        <v>131</v>
      </c>
      <c r="AU111" s="17" t="s">
        <v>80</v>
      </c>
    </row>
    <row r="112" s="2" customFormat="1">
      <c r="A112" s="38"/>
      <c r="B112" s="39"/>
      <c r="C112" s="40"/>
      <c r="D112" s="217" t="s">
        <v>343</v>
      </c>
      <c r="E112" s="40"/>
      <c r="F112" s="254" t="s">
        <v>700</v>
      </c>
      <c r="G112" s="40"/>
      <c r="H112" s="40"/>
      <c r="I112" s="219"/>
      <c r="J112" s="40"/>
      <c r="K112" s="40"/>
      <c r="L112" s="44"/>
      <c r="M112" s="255"/>
      <c r="N112" s="256"/>
      <c r="O112" s="257"/>
      <c r="P112" s="257"/>
      <c r="Q112" s="257"/>
      <c r="R112" s="257"/>
      <c r="S112" s="257"/>
      <c r="T112" s="25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T112" s="17" t="s">
        <v>343</v>
      </c>
      <c r="AU112" s="17" t="s">
        <v>80</v>
      </c>
    </row>
    <row r="113" s="2" customFormat="1" ht="6.96" customHeight="1">
      <c r="A113" s="38"/>
      <c r="B113" s="59"/>
      <c r="C113" s="60"/>
      <c r="D113" s="60"/>
      <c r="E113" s="60"/>
      <c r="F113" s="60"/>
      <c r="G113" s="60"/>
      <c r="H113" s="60"/>
      <c r="I113" s="60"/>
      <c r="J113" s="60"/>
      <c r="K113" s="60"/>
      <c r="L113" s="44"/>
      <c r="M113" s="38"/>
      <c r="O113" s="38"/>
      <c r="P113" s="38"/>
      <c r="Q113" s="38"/>
      <c r="R113" s="38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</sheetData>
  <sheetProtection sheet="1" autoFilter="0" formatColumns="0" formatRows="0" objects="1" scenarios="1" spinCount="100000" saltValue="aTBDGEUZMOx6LJUCvDnrDjaWvIo7mKgPleWy7lxBN4cf2Tyj45ZC6R/8EXecn/HYQpoxL0H3+zoNGJp57G923A==" hashValue="PfbuC2Zo9nuKTehKyboNMiaMocCdp4IPayOnH2SQlX5UDIBzARx8xy3Qpsz0ZGsLhQxrC1oxoZpUUgAV6bNodg==" algorithmName="SHA-512" password="CC35"/>
  <autoFilter ref="C81:K112"/>
  <mergeCells count="9">
    <mergeCell ref="E7:H7"/>
    <mergeCell ref="E9:H9"/>
    <mergeCell ref="E18:H18"/>
    <mergeCell ref="E27:H27"/>
    <mergeCell ref="E48:H48"/>
    <mergeCell ref="E50:H50"/>
    <mergeCell ref="E72:H72"/>
    <mergeCell ref="E74:H7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59" customWidth="1"/>
    <col min="2" max="2" width="1.667969" style="259" customWidth="1"/>
    <col min="3" max="4" width="5" style="259" customWidth="1"/>
    <col min="5" max="5" width="11.66016" style="259" customWidth="1"/>
    <col min="6" max="6" width="9.160156" style="259" customWidth="1"/>
    <col min="7" max="7" width="5" style="259" customWidth="1"/>
    <col min="8" max="8" width="77.83203" style="259" customWidth="1"/>
    <col min="9" max="10" width="20" style="259" customWidth="1"/>
    <col min="11" max="11" width="1.667969" style="259" customWidth="1"/>
  </cols>
  <sheetData>
    <row r="1" s="1" customFormat="1" ht="37.5" customHeight="1"/>
    <row r="2" s="1" customFormat="1" ht="7.5" customHeight="1">
      <c r="B2" s="260"/>
      <c r="C2" s="261"/>
      <c r="D2" s="261"/>
      <c r="E2" s="261"/>
      <c r="F2" s="261"/>
      <c r="G2" s="261"/>
      <c r="H2" s="261"/>
      <c r="I2" s="261"/>
      <c r="J2" s="261"/>
      <c r="K2" s="262"/>
    </row>
    <row r="3" s="15" customFormat="1" ht="45" customHeight="1">
      <c r="B3" s="263"/>
      <c r="C3" s="264" t="s">
        <v>701</v>
      </c>
      <c r="D3" s="264"/>
      <c r="E3" s="264"/>
      <c r="F3" s="264"/>
      <c r="G3" s="264"/>
      <c r="H3" s="264"/>
      <c r="I3" s="264"/>
      <c r="J3" s="264"/>
      <c r="K3" s="265"/>
    </row>
    <row r="4" s="1" customFormat="1" ht="25.5" customHeight="1">
      <c r="B4" s="266"/>
      <c r="C4" s="267" t="s">
        <v>702</v>
      </c>
      <c r="D4" s="267"/>
      <c r="E4" s="267"/>
      <c r="F4" s="267"/>
      <c r="G4" s="267"/>
      <c r="H4" s="267"/>
      <c r="I4" s="267"/>
      <c r="J4" s="267"/>
      <c r="K4" s="268"/>
    </row>
    <row r="5" s="1" customFormat="1" ht="5.25" customHeight="1">
      <c r="B5" s="266"/>
      <c r="C5" s="269"/>
      <c r="D5" s="269"/>
      <c r="E5" s="269"/>
      <c r="F5" s="269"/>
      <c r="G5" s="269"/>
      <c r="H5" s="269"/>
      <c r="I5" s="269"/>
      <c r="J5" s="269"/>
      <c r="K5" s="268"/>
    </row>
    <row r="6" s="1" customFormat="1" ht="15" customHeight="1">
      <c r="B6" s="266"/>
      <c r="C6" s="270" t="s">
        <v>703</v>
      </c>
      <c r="D6" s="270"/>
      <c r="E6" s="270"/>
      <c r="F6" s="270"/>
      <c r="G6" s="270"/>
      <c r="H6" s="270"/>
      <c r="I6" s="270"/>
      <c r="J6" s="270"/>
      <c r="K6" s="268"/>
    </row>
    <row r="7" s="1" customFormat="1" ht="15" customHeight="1">
      <c r="B7" s="271"/>
      <c r="C7" s="270" t="s">
        <v>704</v>
      </c>
      <c r="D7" s="270"/>
      <c r="E7" s="270"/>
      <c r="F7" s="270"/>
      <c r="G7" s="270"/>
      <c r="H7" s="270"/>
      <c r="I7" s="270"/>
      <c r="J7" s="270"/>
      <c r="K7" s="268"/>
    </row>
    <row r="8" s="1" customFormat="1" ht="12.75" customHeight="1">
      <c r="B8" s="271"/>
      <c r="C8" s="270"/>
      <c r="D8" s="270"/>
      <c r="E8" s="270"/>
      <c r="F8" s="270"/>
      <c r="G8" s="270"/>
      <c r="H8" s="270"/>
      <c r="I8" s="270"/>
      <c r="J8" s="270"/>
      <c r="K8" s="268"/>
    </row>
    <row r="9" s="1" customFormat="1" ht="15" customHeight="1">
      <c r="B9" s="271"/>
      <c r="C9" s="270" t="s">
        <v>705</v>
      </c>
      <c r="D9" s="270"/>
      <c r="E9" s="270"/>
      <c r="F9" s="270"/>
      <c r="G9" s="270"/>
      <c r="H9" s="270"/>
      <c r="I9" s="270"/>
      <c r="J9" s="270"/>
      <c r="K9" s="268"/>
    </row>
    <row r="10" s="1" customFormat="1" ht="15" customHeight="1">
      <c r="B10" s="271"/>
      <c r="C10" s="270"/>
      <c r="D10" s="270" t="s">
        <v>706</v>
      </c>
      <c r="E10" s="270"/>
      <c r="F10" s="270"/>
      <c r="G10" s="270"/>
      <c r="H10" s="270"/>
      <c r="I10" s="270"/>
      <c r="J10" s="270"/>
      <c r="K10" s="268"/>
    </row>
    <row r="11" s="1" customFormat="1" ht="15" customHeight="1">
      <c r="B11" s="271"/>
      <c r="C11" s="272"/>
      <c r="D11" s="270" t="s">
        <v>707</v>
      </c>
      <c r="E11" s="270"/>
      <c r="F11" s="270"/>
      <c r="G11" s="270"/>
      <c r="H11" s="270"/>
      <c r="I11" s="270"/>
      <c r="J11" s="270"/>
      <c r="K11" s="268"/>
    </row>
    <row r="12" s="1" customFormat="1" ht="15" customHeight="1">
      <c r="B12" s="271"/>
      <c r="C12" s="272"/>
      <c r="D12" s="270"/>
      <c r="E12" s="270"/>
      <c r="F12" s="270"/>
      <c r="G12" s="270"/>
      <c r="H12" s="270"/>
      <c r="I12" s="270"/>
      <c r="J12" s="270"/>
      <c r="K12" s="268"/>
    </row>
    <row r="13" s="1" customFormat="1" ht="15" customHeight="1">
      <c r="B13" s="271"/>
      <c r="C13" s="272"/>
      <c r="D13" s="273" t="s">
        <v>708</v>
      </c>
      <c r="E13" s="270"/>
      <c r="F13" s="270"/>
      <c r="G13" s="270"/>
      <c r="H13" s="270"/>
      <c r="I13" s="270"/>
      <c r="J13" s="270"/>
      <c r="K13" s="268"/>
    </row>
    <row r="14" s="1" customFormat="1" ht="12.75" customHeight="1">
      <c r="B14" s="271"/>
      <c r="C14" s="272"/>
      <c r="D14" s="272"/>
      <c r="E14" s="272"/>
      <c r="F14" s="272"/>
      <c r="G14" s="272"/>
      <c r="H14" s="272"/>
      <c r="I14" s="272"/>
      <c r="J14" s="272"/>
      <c r="K14" s="268"/>
    </row>
    <row r="15" s="1" customFormat="1" ht="15" customHeight="1">
      <c r="B15" s="271"/>
      <c r="C15" s="272"/>
      <c r="D15" s="270" t="s">
        <v>709</v>
      </c>
      <c r="E15" s="270"/>
      <c r="F15" s="270"/>
      <c r="G15" s="270"/>
      <c r="H15" s="270"/>
      <c r="I15" s="270"/>
      <c r="J15" s="270"/>
      <c r="K15" s="268"/>
    </row>
    <row r="16" s="1" customFormat="1" ht="15" customHeight="1">
      <c r="B16" s="271"/>
      <c r="C16" s="272"/>
      <c r="D16" s="270" t="s">
        <v>710</v>
      </c>
      <c r="E16" s="270"/>
      <c r="F16" s="270"/>
      <c r="G16" s="270"/>
      <c r="H16" s="270"/>
      <c r="I16" s="270"/>
      <c r="J16" s="270"/>
      <c r="K16" s="268"/>
    </row>
    <row r="17" s="1" customFormat="1" ht="15" customHeight="1">
      <c r="B17" s="271"/>
      <c r="C17" s="272"/>
      <c r="D17" s="270" t="s">
        <v>711</v>
      </c>
      <c r="E17" s="270"/>
      <c r="F17" s="270"/>
      <c r="G17" s="270"/>
      <c r="H17" s="270"/>
      <c r="I17" s="270"/>
      <c r="J17" s="270"/>
      <c r="K17" s="268"/>
    </row>
    <row r="18" s="1" customFormat="1" ht="15" customHeight="1">
      <c r="B18" s="271"/>
      <c r="C18" s="272"/>
      <c r="D18" s="272"/>
      <c r="E18" s="274" t="s">
        <v>76</v>
      </c>
      <c r="F18" s="270" t="s">
        <v>712</v>
      </c>
      <c r="G18" s="270"/>
      <c r="H18" s="270"/>
      <c r="I18" s="270"/>
      <c r="J18" s="270"/>
      <c r="K18" s="268"/>
    </row>
    <row r="19" s="1" customFormat="1" ht="15" customHeight="1">
      <c r="B19" s="271"/>
      <c r="C19" s="272"/>
      <c r="D19" s="272"/>
      <c r="E19" s="274" t="s">
        <v>713</v>
      </c>
      <c r="F19" s="270" t="s">
        <v>714</v>
      </c>
      <c r="G19" s="270"/>
      <c r="H19" s="270"/>
      <c r="I19" s="270"/>
      <c r="J19" s="270"/>
      <c r="K19" s="268"/>
    </row>
    <row r="20" s="1" customFormat="1" ht="15" customHeight="1">
      <c r="B20" s="271"/>
      <c r="C20" s="272"/>
      <c r="D20" s="272"/>
      <c r="E20" s="274" t="s">
        <v>715</v>
      </c>
      <c r="F20" s="270" t="s">
        <v>716</v>
      </c>
      <c r="G20" s="270"/>
      <c r="H20" s="270"/>
      <c r="I20" s="270"/>
      <c r="J20" s="270"/>
      <c r="K20" s="268"/>
    </row>
    <row r="21" s="1" customFormat="1" ht="15" customHeight="1">
      <c r="B21" s="271"/>
      <c r="C21" s="272"/>
      <c r="D21" s="272"/>
      <c r="E21" s="274" t="s">
        <v>87</v>
      </c>
      <c r="F21" s="270" t="s">
        <v>88</v>
      </c>
      <c r="G21" s="270"/>
      <c r="H21" s="270"/>
      <c r="I21" s="270"/>
      <c r="J21" s="270"/>
      <c r="K21" s="268"/>
    </row>
    <row r="22" s="1" customFormat="1" ht="15" customHeight="1">
      <c r="B22" s="271"/>
      <c r="C22" s="272"/>
      <c r="D22" s="272"/>
      <c r="E22" s="274" t="s">
        <v>717</v>
      </c>
      <c r="F22" s="270" t="s">
        <v>718</v>
      </c>
      <c r="G22" s="270"/>
      <c r="H22" s="270"/>
      <c r="I22" s="270"/>
      <c r="J22" s="270"/>
      <c r="K22" s="268"/>
    </row>
    <row r="23" s="1" customFormat="1" ht="15" customHeight="1">
      <c r="B23" s="271"/>
      <c r="C23" s="272"/>
      <c r="D23" s="272"/>
      <c r="E23" s="274" t="s">
        <v>719</v>
      </c>
      <c r="F23" s="270" t="s">
        <v>720</v>
      </c>
      <c r="G23" s="270"/>
      <c r="H23" s="270"/>
      <c r="I23" s="270"/>
      <c r="J23" s="270"/>
      <c r="K23" s="268"/>
    </row>
    <row r="24" s="1" customFormat="1" ht="12.75" customHeight="1">
      <c r="B24" s="271"/>
      <c r="C24" s="272"/>
      <c r="D24" s="272"/>
      <c r="E24" s="272"/>
      <c r="F24" s="272"/>
      <c r="G24" s="272"/>
      <c r="H24" s="272"/>
      <c r="I24" s="272"/>
      <c r="J24" s="272"/>
      <c r="K24" s="268"/>
    </row>
    <row r="25" s="1" customFormat="1" ht="15" customHeight="1">
      <c r="B25" s="271"/>
      <c r="C25" s="270" t="s">
        <v>721</v>
      </c>
      <c r="D25" s="270"/>
      <c r="E25" s="270"/>
      <c r="F25" s="270"/>
      <c r="G25" s="270"/>
      <c r="H25" s="270"/>
      <c r="I25" s="270"/>
      <c r="J25" s="270"/>
      <c r="K25" s="268"/>
    </row>
    <row r="26" s="1" customFormat="1" ht="15" customHeight="1">
      <c r="B26" s="271"/>
      <c r="C26" s="270" t="s">
        <v>722</v>
      </c>
      <c r="D26" s="270"/>
      <c r="E26" s="270"/>
      <c r="F26" s="270"/>
      <c r="G26" s="270"/>
      <c r="H26" s="270"/>
      <c r="I26" s="270"/>
      <c r="J26" s="270"/>
      <c r="K26" s="268"/>
    </row>
    <row r="27" s="1" customFormat="1" ht="15" customHeight="1">
      <c r="B27" s="271"/>
      <c r="C27" s="270"/>
      <c r="D27" s="270" t="s">
        <v>723</v>
      </c>
      <c r="E27" s="270"/>
      <c r="F27" s="270"/>
      <c r="G27" s="270"/>
      <c r="H27" s="270"/>
      <c r="I27" s="270"/>
      <c r="J27" s="270"/>
      <c r="K27" s="268"/>
    </row>
    <row r="28" s="1" customFormat="1" ht="15" customHeight="1">
      <c r="B28" s="271"/>
      <c r="C28" s="272"/>
      <c r="D28" s="270" t="s">
        <v>724</v>
      </c>
      <c r="E28" s="270"/>
      <c r="F28" s="270"/>
      <c r="G28" s="270"/>
      <c r="H28" s="270"/>
      <c r="I28" s="270"/>
      <c r="J28" s="270"/>
      <c r="K28" s="268"/>
    </row>
    <row r="29" s="1" customFormat="1" ht="12.75" customHeight="1">
      <c r="B29" s="271"/>
      <c r="C29" s="272"/>
      <c r="D29" s="272"/>
      <c r="E29" s="272"/>
      <c r="F29" s="272"/>
      <c r="G29" s="272"/>
      <c r="H29" s="272"/>
      <c r="I29" s="272"/>
      <c r="J29" s="272"/>
      <c r="K29" s="268"/>
    </row>
    <row r="30" s="1" customFormat="1" ht="15" customHeight="1">
      <c r="B30" s="271"/>
      <c r="C30" s="272"/>
      <c r="D30" s="270" t="s">
        <v>725</v>
      </c>
      <c r="E30" s="270"/>
      <c r="F30" s="270"/>
      <c r="G30" s="270"/>
      <c r="H30" s="270"/>
      <c r="I30" s="270"/>
      <c r="J30" s="270"/>
      <c r="K30" s="268"/>
    </row>
    <row r="31" s="1" customFormat="1" ht="15" customHeight="1">
      <c r="B31" s="271"/>
      <c r="C31" s="272"/>
      <c r="D31" s="270" t="s">
        <v>726</v>
      </c>
      <c r="E31" s="270"/>
      <c r="F31" s="270"/>
      <c r="G31" s="270"/>
      <c r="H31" s="270"/>
      <c r="I31" s="270"/>
      <c r="J31" s="270"/>
      <c r="K31" s="268"/>
    </row>
    <row r="32" s="1" customFormat="1" ht="12.75" customHeight="1">
      <c r="B32" s="271"/>
      <c r="C32" s="272"/>
      <c r="D32" s="272"/>
      <c r="E32" s="272"/>
      <c r="F32" s="272"/>
      <c r="G32" s="272"/>
      <c r="H32" s="272"/>
      <c r="I32" s="272"/>
      <c r="J32" s="272"/>
      <c r="K32" s="268"/>
    </row>
    <row r="33" s="1" customFormat="1" ht="15" customHeight="1">
      <c r="B33" s="271"/>
      <c r="C33" s="272"/>
      <c r="D33" s="270" t="s">
        <v>727</v>
      </c>
      <c r="E33" s="270"/>
      <c r="F33" s="270"/>
      <c r="G33" s="270"/>
      <c r="H33" s="270"/>
      <c r="I33" s="270"/>
      <c r="J33" s="270"/>
      <c r="K33" s="268"/>
    </row>
    <row r="34" s="1" customFormat="1" ht="15" customHeight="1">
      <c r="B34" s="271"/>
      <c r="C34" s="272"/>
      <c r="D34" s="270" t="s">
        <v>728</v>
      </c>
      <c r="E34" s="270"/>
      <c r="F34" s="270"/>
      <c r="G34" s="270"/>
      <c r="H34" s="270"/>
      <c r="I34" s="270"/>
      <c r="J34" s="270"/>
      <c r="K34" s="268"/>
    </row>
    <row r="35" s="1" customFormat="1" ht="15" customHeight="1">
      <c r="B35" s="271"/>
      <c r="C35" s="272"/>
      <c r="D35" s="270" t="s">
        <v>729</v>
      </c>
      <c r="E35" s="270"/>
      <c r="F35" s="270"/>
      <c r="G35" s="270"/>
      <c r="H35" s="270"/>
      <c r="I35" s="270"/>
      <c r="J35" s="270"/>
      <c r="K35" s="268"/>
    </row>
    <row r="36" s="1" customFormat="1" ht="15" customHeight="1">
      <c r="B36" s="271"/>
      <c r="C36" s="272"/>
      <c r="D36" s="270"/>
      <c r="E36" s="273" t="s">
        <v>108</v>
      </c>
      <c r="F36" s="270"/>
      <c r="G36" s="270" t="s">
        <v>730</v>
      </c>
      <c r="H36" s="270"/>
      <c r="I36" s="270"/>
      <c r="J36" s="270"/>
      <c r="K36" s="268"/>
    </row>
    <row r="37" s="1" customFormat="1" ht="30.75" customHeight="1">
      <c r="B37" s="271"/>
      <c r="C37" s="272"/>
      <c r="D37" s="270"/>
      <c r="E37" s="273" t="s">
        <v>731</v>
      </c>
      <c r="F37" s="270"/>
      <c r="G37" s="270" t="s">
        <v>732</v>
      </c>
      <c r="H37" s="270"/>
      <c r="I37" s="270"/>
      <c r="J37" s="270"/>
      <c r="K37" s="268"/>
    </row>
    <row r="38" s="1" customFormat="1" ht="15" customHeight="1">
      <c r="B38" s="271"/>
      <c r="C38" s="272"/>
      <c r="D38" s="270"/>
      <c r="E38" s="273" t="s">
        <v>50</v>
      </c>
      <c r="F38" s="270"/>
      <c r="G38" s="270" t="s">
        <v>733</v>
      </c>
      <c r="H38" s="270"/>
      <c r="I38" s="270"/>
      <c r="J38" s="270"/>
      <c r="K38" s="268"/>
    </row>
    <row r="39" s="1" customFormat="1" ht="15" customHeight="1">
      <c r="B39" s="271"/>
      <c r="C39" s="272"/>
      <c r="D39" s="270"/>
      <c r="E39" s="273" t="s">
        <v>51</v>
      </c>
      <c r="F39" s="270"/>
      <c r="G39" s="270" t="s">
        <v>734</v>
      </c>
      <c r="H39" s="270"/>
      <c r="I39" s="270"/>
      <c r="J39" s="270"/>
      <c r="K39" s="268"/>
    </row>
    <row r="40" s="1" customFormat="1" ht="15" customHeight="1">
      <c r="B40" s="271"/>
      <c r="C40" s="272"/>
      <c r="D40" s="270"/>
      <c r="E40" s="273" t="s">
        <v>109</v>
      </c>
      <c r="F40" s="270"/>
      <c r="G40" s="270" t="s">
        <v>735</v>
      </c>
      <c r="H40" s="270"/>
      <c r="I40" s="270"/>
      <c r="J40" s="270"/>
      <c r="K40" s="268"/>
    </row>
    <row r="41" s="1" customFormat="1" ht="15" customHeight="1">
      <c r="B41" s="271"/>
      <c r="C41" s="272"/>
      <c r="D41" s="270"/>
      <c r="E41" s="273" t="s">
        <v>110</v>
      </c>
      <c r="F41" s="270"/>
      <c r="G41" s="270" t="s">
        <v>736</v>
      </c>
      <c r="H41" s="270"/>
      <c r="I41" s="270"/>
      <c r="J41" s="270"/>
      <c r="K41" s="268"/>
    </row>
    <row r="42" s="1" customFormat="1" ht="15" customHeight="1">
      <c r="B42" s="271"/>
      <c r="C42" s="272"/>
      <c r="D42" s="270"/>
      <c r="E42" s="273" t="s">
        <v>737</v>
      </c>
      <c r="F42" s="270"/>
      <c r="G42" s="270" t="s">
        <v>738</v>
      </c>
      <c r="H42" s="270"/>
      <c r="I42" s="270"/>
      <c r="J42" s="270"/>
      <c r="K42" s="268"/>
    </row>
    <row r="43" s="1" customFormat="1" ht="15" customHeight="1">
      <c r="B43" s="271"/>
      <c r="C43" s="272"/>
      <c r="D43" s="270"/>
      <c r="E43" s="273"/>
      <c r="F43" s="270"/>
      <c r="G43" s="270" t="s">
        <v>739</v>
      </c>
      <c r="H43" s="270"/>
      <c r="I43" s="270"/>
      <c r="J43" s="270"/>
      <c r="K43" s="268"/>
    </row>
    <row r="44" s="1" customFormat="1" ht="15" customHeight="1">
      <c r="B44" s="271"/>
      <c r="C44" s="272"/>
      <c r="D44" s="270"/>
      <c r="E44" s="273" t="s">
        <v>740</v>
      </c>
      <c r="F44" s="270"/>
      <c r="G44" s="270" t="s">
        <v>741</v>
      </c>
      <c r="H44" s="270"/>
      <c r="I44" s="270"/>
      <c r="J44" s="270"/>
      <c r="K44" s="268"/>
    </row>
    <row r="45" s="1" customFormat="1" ht="15" customHeight="1">
      <c r="B45" s="271"/>
      <c r="C45" s="272"/>
      <c r="D45" s="270"/>
      <c r="E45" s="273" t="s">
        <v>112</v>
      </c>
      <c r="F45" s="270"/>
      <c r="G45" s="270" t="s">
        <v>742</v>
      </c>
      <c r="H45" s="270"/>
      <c r="I45" s="270"/>
      <c r="J45" s="270"/>
      <c r="K45" s="268"/>
    </row>
    <row r="46" s="1" customFormat="1" ht="12.75" customHeight="1">
      <c r="B46" s="271"/>
      <c r="C46" s="272"/>
      <c r="D46" s="270"/>
      <c r="E46" s="270"/>
      <c r="F46" s="270"/>
      <c r="G46" s="270"/>
      <c r="H46" s="270"/>
      <c r="I46" s="270"/>
      <c r="J46" s="270"/>
      <c r="K46" s="268"/>
    </row>
    <row r="47" s="1" customFormat="1" ht="15" customHeight="1">
      <c r="B47" s="271"/>
      <c r="C47" s="272"/>
      <c r="D47" s="270" t="s">
        <v>743</v>
      </c>
      <c r="E47" s="270"/>
      <c r="F47" s="270"/>
      <c r="G47" s="270"/>
      <c r="H47" s="270"/>
      <c r="I47" s="270"/>
      <c r="J47" s="270"/>
      <c r="K47" s="268"/>
    </row>
    <row r="48" s="1" customFormat="1" ht="15" customHeight="1">
      <c r="B48" s="271"/>
      <c r="C48" s="272"/>
      <c r="D48" s="272"/>
      <c r="E48" s="270" t="s">
        <v>744</v>
      </c>
      <c r="F48" s="270"/>
      <c r="G48" s="270"/>
      <c r="H48" s="270"/>
      <c r="I48" s="270"/>
      <c r="J48" s="270"/>
      <c r="K48" s="268"/>
    </row>
    <row r="49" s="1" customFormat="1" ht="15" customHeight="1">
      <c r="B49" s="271"/>
      <c r="C49" s="272"/>
      <c r="D49" s="272"/>
      <c r="E49" s="270" t="s">
        <v>745</v>
      </c>
      <c r="F49" s="270"/>
      <c r="G49" s="270"/>
      <c r="H49" s="270"/>
      <c r="I49" s="270"/>
      <c r="J49" s="270"/>
      <c r="K49" s="268"/>
    </row>
    <row r="50" s="1" customFormat="1" ht="15" customHeight="1">
      <c r="B50" s="271"/>
      <c r="C50" s="272"/>
      <c r="D50" s="272"/>
      <c r="E50" s="270" t="s">
        <v>746</v>
      </c>
      <c r="F50" s="270"/>
      <c r="G50" s="270"/>
      <c r="H50" s="270"/>
      <c r="I50" s="270"/>
      <c r="J50" s="270"/>
      <c r="K50" s="268"/>
    </row>
    <row r="51" s="1" customFormat="1" ht="15" customHeight="1">
      <c r="B51" s="271"/>
      <c r="C51" s="272"/>
      <c r="D51" s="270" t="s">
        <v>747</v>
      </c>
      <c r="E51" s="270"/>
      <c r="F51" s="270"/>
      <c r="G51" s="270"/>
      <c r="H51" s="270"/>
      <c r="I51" s="270"/>
      <c r="J51" s="270"/>
      <c r="K51" s="268"/>
    </row>
    <row r="52" s="1" customFormat="1" ht="25.5" customHeight="1">
      <c r="B52" s="266"/>
      <c r="C52" s="267" t="s">
        <v>748</v>
      </c>
      <c r="D52" s="267"/>
      <c r="E52" s="267"/>
      <c r="F52" s="267"/>
      <c r="G52" s="267"/>
      <c r="H52" s="267"/>
      <c r="I52" s="267"/>
      <c r="J52" s="267"/>
      <c r="K52" s="268"/>
    </row>
    <row r="53" s="1" customFormat="1" ht="5.25" customHeight="1">
      <c r="B53" s="266"/>
      <c r="C53" s="269"/>
      <c r="D53" s="269"/>
      <c r="E53" s="269"/>
      <c r="F53" s="269"/>
      <c r="G53" s="269"/>
      <c r="H53" s="269"/>
      <c r="I53" s="269"/>
      <c r="J53" s="269"/>
      <c r="K53" s="268"/>
    </row>
    <row r="54" s="1" customFormat="1" ht="15" customHeight="1">
      <c r="B54" s="266"/>
      <c r="C54" s="270" t="s">
        <v>749</v>
      </c>
      <c r="D54" s="270"/>
      <c r="E54" s="270"/>
      <c r="F54" s="270"/>
      <c r="G54" s="270"/>
      <c r="H54" s="270"/>
      <c r="I54" s="270"/>
      <c r="J54" s="270"/>
      <c r="K54" s="268"/>
    </row>
    <row r="55" s="1" customFormat="1" ht="15" customHeight="1">
      <c r="B55" s="266"/>
      <c r="C55" s="270" t="s">
        <v>750</v>
      </c>
      <c r="D55" s="270"/>
      <c r="E55" s="270"/>
      <c r="F55" s="270"/>
      <c r="G55" s="270"/>
      <c r="H55" s="270"/>
      <c r="I55" s="270"/>
      <c r="J55" s="270"/>
      <c r="K55" s="268"/>
    </row>
    <row r="56" s="1" customFormat="1" ht="12.75" customHeight="1">
      <c r="B56" s="266"/>
      <c r="C56" s="270"/>
      <c r="D56" s="270"/>
      <c r="E56" s="270"/>
      <c r="F56" s="270"/>
      <c r="G56" s="270"/>
      <c r="H56" s="270"/>
      <c r="I56" s="270"/>
      <c r="J56" s="270"/>
      <c r="K56" s="268"/>
    </row>
    <row r="57" s="1" customFormat="1" ht="15" customHeight="1">
      <c r="B57" s="266"/>
      <c r="C57" s="270" t="s">
        <v>751</v>
      </c>
      <c r="D57" s="270"/>
      <c r="E57" s="270"/>
      <c r="F57" s="270"/>
      <c r="G57" s="270"/>
      <c r="H57" s="270"/>
      <c r="I57" s="270"/>
      <c r="J57" s="270"/>
      <c r="K57" s="268"/>
    </row>
    <row r="58" s="1" customFormat="1" ht="15" customHeight="1">
      <c r="B58" s="266"/>
      <c r="C58" s="272"/>
      <c r="D58" s="270" t="s">
        <v>752</v>
      </c>
      <c r="E58" s="270"/>
      <c r="F58" s="270"/>
      <c r="G58" s="270"/>
      <c r="H58" s="270"/>
      <c r="I58" s="270"/>
      <c r="J58" s="270"/>
      <c r="K58" s="268"/>
    </row>
    <row r="59" s="1" customFormat="1" ht="15" customHeight="1">
      <c r="B59" s="266"/>
      <c r="C59" s="272"/>
      <c r="D59" s="270" t="s">
        <v>753</v>
      </c>
      <c r="E59" s="270"/>
      <c r="F59" s="270"/>
      <c r="G59" s="270"/>
      <c r="H59" s="270"/>
      <c r="I59" s="270"/>
      <c r="J59" s="270"/>
      <c r="K59" s="268"/>
    </row>
    <row r="60" s="1" customFormat="1" ht="15" customHeight="1">
      <c r="B60" s="266"/>
      <c r="C60" s="272"/>
      <c r="D60" s="270" t="s">
        <v>754</v>
      </c>
      <c r="E60" s="270"/>
      <c r="F60" s="270"/>
      <c r="G60" s="270"/>
      <c r="H60" s="270"/>
      <c r="I60" s="270"/>
      <c r="J60" s="270"/>
      <c r="K60" s="268"/>
    </row>
    <row r="61" s="1" customFormat="1" ht="15" customHeight="1">
      <c r="B61" s="266"/>
      <c r="C61" s="272"/>
      <c r="D61" s="270" t="s">
        <v>755</v>
      </c>
      <c r="E61" s="270"/>
      <c r="F61" s="270"/>
      <c r="G61" s="270"/>
      <c r="H61" s="270"/>
      <c r="I61" s="270"/>
      <c r="J61" s="270"/>
      <c r="K61" s="268"/>
    </row>
    <row r="62" s="1" customFormat="1" ht="15" customHeight="1">
      <c r="B62" s="266"/>
      <c r="C62" s="272"/>
      <c r="D62" s="275" t="s">
        <v>756</v>
      </c>
      <c r="E62" s="275"/>
      <c r="F62" s="275"/>
      <c r="G62" s="275"/>
      <c r="H62" s="275"/>
      <c r="I62" s="275"/>
      <c r="J62" s="275"/>
      <c r="K62" s="268"/>
    </row>
    <row r="63" s="1" customFormat="1" ht="15" customHeight="1">
      <c r="B63" s="266"/>
      <c r="C63" s="272"/>
      <c r="D63" s="270" t="s">
        <v>757</v>
      </c>
      <c r="E63" s="270"/>
      <c r="F63" s="270"/>
      <c r="G63" s="270"/>
      <c r="H63" s="270"/>
      <c r="I63" s="270"/>
      <c r="J63" s="270"/>
      <c r="K63" s="268"/>
    </row>
    <row r="64" s="1" customFormat="1" ht="12.75" customHeight="1">
      <c r="B64" s="266"/>
      <c r="C64" s="272"/>
      <c r="D64" s="272"/>
      <c r="E64" s="276"/>
      <c r="F64" s="272"/>
      <c r="G64" s="272"/>
      <c r="H64" s="272"/>
      <c r="I64" s="272"/>
      <c r="J64" s="272"/>
      <c r="K64" s="268"/>
    </row>
    <row r="65" s="1" customFormat="1" ht="15" customHeight="1">
      <c r="B65" s="266"/>
      <c r="C65" s="272"/>
      <c r="D65" s="270" t="s">
        <v>758</v>
      </c>
      <c r="E65" s="270"/>
      <c r="F65" s="270"/>
      <c r="G65" s="270"/>
      <c r="H65" s="270"/>
      <c r="I65" s="270"/>
      <c r="J65" s="270"/>
      <c r="K65" s="268"/>
    </row>
    <row r="66" s="1" customFormat="1" ht="15" customHeight="1">
      <c r="B66" s="266"/>
      <c r="C66" s="272"/>
      <c r="D66" s="275" t="s">
        <v>759</v>
      </c>
      <c r="E66" s="275"/>
      <c r="F66" s="275"/>
      <c r="G66" s="275"/>
      <c r="H66" s="275"/>
      <c r="I66" s="275"/>
      <c r="J66" s="275"/>
      <c r="K66" s="268"/>
    </row>
    <row r="67" s="1" customFormat="1" ht="15" customHeight="1">
      <c r="B67" s="266"/>
      <c r="C67" s="272"/>
      <c r="D67" s="270" t="s">
        <v>760</v>
      </c>
      <c r="E67" s="270"/>
      <c r="F67" s="270"/>
      <c r="G67" s="270"/>
      <c r="H67" s="270"/>
      <c r="I67" s="270"/>
      <c r="J67" s="270"/>
      <c r="K67" s="268"/>
    </row>
    <row r="68" s="1" customFormat="1" ht="15" customHeight="1">
      <c r="B68" s="266"/>
      <c r="C68" s="272"/>
      <c r="D68" s="270" t="s">
        <v>761</v>
      </c>
      <c r="E68" s="270"/>
      <c r="F68" s="270"/>
      <c r="G68" s="270"/>
      <c r="H68" s="270"/>
      <c r="I68" s="270"/>
      <c r="J68" s="270"/>
      <c r="K68" s="268"/>
    </row>
    <row r="69" s="1" customFormat="1" ht="15" customHeight="1">
      <c r="B69" s="266"/>
      <c r="C69" s="272"/>
      <c r="D69" s="270" t="s">
        <v>762</v>
      </c>
      <c r="E69" s="270"/>
      <c r="F69" s="270"/>
      <c r="G69" s="270"/>
      <c r="H69" s="270"/>
      <c r="I69" s="270"/>
      <c r="J69" s="270"/>
      <c r="K69" s="268"/>
    </row>
    <row r="70" s="1" customFormat="1" ht="15" customHeight="1">
      <c r="B70" s="266"/>
      <c r="C70" s="272"/>
      <c r="D70" s="270" t="s">
        <v>763</v>
      </c>
      <c r="E70" s="270"/>
      <c r="F70" s="270"/>
      <c r="G70" s="270"/>
      <c r="H70" s="270"/>
      <c r="I70" s="270"/>
      <c r="J70" s="270"/>
      <c r="K70" s="268"/>
    </row>
    <row r="71" s="1" customFormat="1" ht="12.75" customHeight="1">
      <c r="B71" s="277"/>
      <c r="C71" s="278"/>
      <c r="D71" s="278"/>
      <c r="E71" s="278"/>
      <c r="F71" s="278"/>
      <c r="G71" s="278"/>
      <c r="H71" s="278"/>
      <c r="I71" s="278"/>
      <c r="J71" s="278"/>
      <c r="K71" s="279"/>
    </row>
    <row r="72" s="1" customFormat="1" ht="18.75" customHeight="1">
      <c r="B72" s="280"/>
      <c r="C72" s="280"/>
      <c r="D72" s="280"/>
      <c r="E72" s="280"/>
      <c r="F72" s="280"/>
      <c r="G72" s="280"/>
      <c r="H72" s="280"/>
      <c r="I72" s="280"/>
      <c r="J72" s="280"/>
      <c r="K72" s="281"/>
    </row>
    <row r="73" s="1" customFormat="1" ht="18.75" customHeight="1">
      <c r="B73" s="281"/>
      <c r="C73" s="281"/>
      <c r="D73" s="281"/>
      <c r="E73" s="281"/>
      <c r="F73" s="281"/>
      <c r="G73" s="281"/>
      <c r="H73" s="281"/>
      <c r="I73" s="281"/>
      <c r="J73" s="281"/>
      <c r="K73" s="281"/>
    </row>
    <row r="74" s="1" customFormat="1" ht="7.5" customHeight="1">
      <c r="B74" s="282"/>
      <c r="C74" s="283"/>
      <c r="D74" s="283"/>
      <c r="E74" s="283"/>
      <c r="F74" s="283"/>
      <c r="G74" s="283"/>
      <c r="H74" s="283"/>
      <c r="I74" s="283"/>
      <c r="J74" s="283"/>
      <c r="K74" s="284"/>
    </row>
    <row r="75" s="1" customFormat="1" ht="45" customHeight="1">
      <c r="B75" s="285"/>
      <c r="C75" s="286" t="s">
        <v>764</v>
      </c>
      <c r="D75" s="286"/>
      <c r="E75" s="286"/>
      <c r="F75" s="286"/>
      <c r="G75" s="286"/>
      <c r="H75" s="286"/>
      <c r="I75" s="286"/>
      <c r="J75" s="286"/>
      <c r="K75" s="287"/>
    </row>
    <row r="76" s="1" customFormat="1" ht="17.25" customHeight="1">
      <c r="B76" s="285"/>
      <c r="C76" s="288" t="s">
        <v>765</v>
      </c>
      <c r="D76" s="288"/>
      <c r="E76" s="288"/>
      <c r="F76" s="288" t="s">
        <v>766</v>
      </c>
      <c r="G76" s="289"/>
      <c r="H76" s="288" t="s">
        <v>51</v>
      </c>
      <c r="I76" s="288" t="s">
        <v>54</v>
      </c>
      <c r="J76" s="288" t="s">
        <v>767</v>
      </c>
      <c r="K76" s="287"/>
    </row>
    <row r="77" s="1" customFormat="1" ht="17.25" customHeight="1">
      <c r="B77" s="285"/>
      <c r="C77" s="290" t="s">
        <v>768</v>
      </c>
      <c r="D77" s="290"/>
      <c r="E77" s="290"/>
      <c r="F77" s="291" t="s">
        <v>769</v>
      </c>
      <c r="G77" s="292"/>
      <c r="H77" s="290"/>
      <c r="I77" s="290"/>
      <c r="J77" s="290" t="s">
        <v>770</v>
      </c>
      <c r="K77" s="287"/>
    </row>
    <row r="78" s="1" customFormat="1" ht="5.25" customHeight="1">
      <c r="B78" s="285"/>
      <c r="C78" s="293"/>
      <c r="D78" s="293"/>
      <c r="E78" s="293"/>
      <c r="F78" s="293"/>
      <c r="G78" s="294"/>
      <c r="H78" s="293"/>
      <c r="I78" s="293"/>
      <c r="J78" s="293"/>
      <c r="K78" s="287"/>
    </row>
    <row r="79" s="1" customFormat="1" ht="15" customHeight="1">
      <c r="B79" s="285"/>
      <c r="C79" s="273" t="s">
        <v>50</v>
      </c>
      <c r="D79" s="295"/>
      <c r="E79" s="295"/>
      <c r="F79" s="296" t="s">
        <v>771</v>
      </c>
      <c r="G79" s="297"/>
      <c r="H79" s="273" t="s">
        <v>772</v>
      </c>
      <c r="I79" s="273" t="s">
        <v>773</v>
      </c>
      <c r="J79" s="273">
        <v>20</v>
      </c>
      <c r="K79" s="287"/>
    </row>
    <row r="80" s="1" customFormat="1" ht="15" customHeight="1">
      <c r="B80" s="285"/>
      <c r="C80" s="273" t="s">
        <v>774</v>
      </c>
      <c r="D80" s="273"/>
      <c r="E80" s="273"/>
      <c r="F80" s="296" t="s">
        <v>771</v>
      </c>
      <c r="G80" s="297"/>
      <c r="H80" s="273" t="s">
        <v>775</v>
      </c>
      <c r="I80" s="273" t="s">
        <v>773</v>
      </c>
      <c r="J80" s="273">
        <v>120</v>
      </c>
      <c r="K80" s="287"/>
    </row>
    <row r="81" s="1" customFormat="1" ht="15" customHeight="1">
      <c r="B81" s="298"/>
      <c r="C81" s="273" t="s">
        <v>776</v>
      </c>
      <c r="D81" s="273"/>
      <c r="E81" s="273"/>
      <c r="F81" s="296" t="s">
        <v>777</v>
      </c>
      <c r="G81" s="297"/>
      <c r="H81" s="273" t="s">
        <v>778</v>
      </c>
      <c r="I81" s="273" t="s">
        <v>773</v>
      </c>
      <c r="J81" s="273">
        <v>50</v>
      </c>
      <c r="K81" s="287"/>
    </row>
    <row r="82" s="1" customFormat="1" ht="15" customHeight="1">
      <c r="B82" s="298"/>
      <c r="C82" s="273" t="s">
        <v>779</v>
      </c>
      <c r="D82" s="273"/>
      <c r="E82" s="273"/>
      <c r="F82" s="296" t="s">
        <v>771</v>
      </c>
      <c r="G82" s="297"/>
      <c r="H82" s="273" t="s">
        <v>780</v>
      </c>
      <c r="I82" s="273" t="s">
        <v>781</v>
      </c>
      <c r="J82" s="273"/>
      <c r="K82" s="287"/>
    </row>
    <row r="83" s="1" customFormat="1" ht="15" customHeight="1">
      <c r="B83" s="298"/>
      <c r="C83" s="299" t="s">
        <v>782</v>
      </c>
      <c r="D83" s="299"/>
      <c r="E83" s="299"/>
      <c r="F83" s="300" t="s">
        <v>777</v>
      </c>
      <c r="G83" s="299"/>
      <c r="H83" s="299" t="s">
        <v>783</v>
      </c>
      <c r="I83" s="299" t="s">
        <v>773</v>
      </c>
      <c r="J83" s="299">
        <v>15</v>
      </c>
      <c r="K83" s="287"/>
    </row>
    <row r="84" s="1" customFormat="1" ht="15" customHeight="1">
      <c r="B84" s="298"/>
      <c r="C84" s="299" t="s">
        <v>784</v>
      </c>
      <c r="D84" s="299"/>
      <c r="E84" s="299"/>
      <c r="F84" s="300" t="s">
        <v>777</v>
      </c>
      <c r="G84" s="299"/>
      <c r="H84" s="299" t="s">
        <v>785</v>
      </c>
      <c r="I84" s="299" t="s">
        <v>773</v>
      </c>
      <c r="J84" s="299">
        <v>15</v>
      </c>
      <c r="K84" s="287"/>
    </row>
    <row r="85" s="1" customFormat="1" ht="15" customHeight="1">
      <c r="B85" s="298"/>
      <c r="C85" s="299" t="s">
        <v>786</v>
      </c>
      <c r="D85" s="299"/>
      <c r="E85" s="299"/>
      <c r="F85" s="300" t="s">
        <v>777</v>
      </c>
      <c r="G85" s="299"/>
      <c r="H85" s="299" t="s">
        <v>787</v>
      </c>
      <c r="I85" s="299" t="s">
        <v>773</v>
      </c>
      <c r="J85" s="299">
        <v>20</v>
      </c>
      <c r="K85" s="287"/>
    </row>
    <row r="86" s="1" customFormat="1" ht="15" customHeight="1">
      <c r="B86" s="298"/>
      <c r="C86" s="299" t="s">
        <v>788</v>
      </c>
      <c r="D86" s="299"/>
      <c r="E86" s="299"/>
      <c r="F86" s="300" t="s">
        <v>777</v>
      </c>
      <c r="G86" s="299"/>
      <c r="H86" s="299" t="s">
        <v>789</v>
      </c>
      <c r="I86" s="299" t="s">
        <v>773</v>
      </c>
      <c r="J86" s="299">
        <v>20</v>
      </c>
      <c r="K86" s="287"/>
    </row>
    <row r="87" s="1" customFormat="1" ht="15" customHeight="1">
      <c r="B87" s="298"/>
      <c r="C87" s="273" t="s">
        <v>790</v>
      </c>
      <c r="D87" s="273"/>
      <c r="E87" s="273"/>
      <c r="F87" s="296" t="s">
        <v>777</v>
      </c>
      <c r="G87" s="297"/>
      <c r="H87" s="273" t="s">
        <v>791</v>
      </c>
      <c r="I87" s="273" t="s">
        <v>773</v>
      </c>
      <c r="J87" s="273">
        <v>50</v>
      </c>
      <c r="K87" s="287"/>
    </row>
    <row r="88" s="1" customFormat="1" ht="15" customHeight="1">
      <c r="B88" s="298"/>
      <c r="C88" s="273" t="s">
        <v>792</v>
      </c>
      <c r="D88" s="273"/>
      <c r="E88" s="273"/>
      <c r="F88" s="296" t="s">
        <v>777</v>
      </c>
      <c r="G88" s="297"/>
      <c r="H88" s="273" t="s">
        <v>793</v>
      </c>
      <c r="I88" s="273" t="s">
        <v>773</v>
      </c>
      <c r="J88" s="273">
        <v>20</v>
      </c>
      <c r="K88" s="287"/>
    </row>
    <row r="89" s="1" customFormat="1" ht="15" customHeight="1">
      <c r="B89" s="298"/>
      <c r="C89" s="273" t="s">
        <v>794</v>
      </c>
      <c r="D89" s="273"/>
      <c r="E89" s="273"/>
      <c r="F89" s="296" t="s">
        <v>777</v>
      </c>
      <c r="G89" s="297"/>
      <c r="H89" s="273" t="s">
        <v>795</v>
      </c>
      <c r="I89" s="273" t="s">
        <v>773</v>
      </c>
      <c r="J89" s="273">
        <v>20</v>
      </c>
      <c r="K89" s="287"/>
    </row>
    <row r="90" s="1" customFormat="1" ht="15" customHeight="1">
      <c r="B90" s="298"/>
      <c r="C90" s="273" t="s">
        <v>796</v>
      </c>
      <c r="D90" s="273"/>
      <c r="E90" s="273"/>
      <c r="F90" s="296" t="s">
        <v>777</v>
      </c>
      <c r="G90" s="297"/>
      <c r="H90" s="273" t="s">
        <v>797</v>
      </c>
      <c r="I90" s="273" t="s">
        <v>773</v>
      </c>
      <c r="J90" s="273">
        <v>50</v>
      </c>
      <c r="K90" s="287"/>
    </row>
    <row r="91" s="1" customFormat="1" ht="15" customHeight="1">
      <c r="B91" s="298"/>
      <c r="C91" s="273" t="s">
        <v>798</v>
      </c>
      <c r="D91" s="273"/>
      <c r="E91" s="273"/>
      <c r="F91" s="296" t="s">
        <v>777</v>
      </c>
      <c r="G91" s="297"/>
      <c r="H91" s="273" t="s">
        <v>798</v>
      </c>
      <c r="I91" s="273" t="s">
        <v>773</v>
      </c>
      <c r="J91" s="273">
        <v>50</v>
      </c>
      <c r="K91" s="287"/>
    </row>
    <row r="92" s="1" customFormat="1" ht="15" customHeight="1">
      <c r="B92" s="298"/>
      <c r="C92" s="273" t="s">
        <v>799</v>
      </c>
      <c r="D92" s="273"/>
      <c r="E92" s="273"/>
      <c r="F92" s="296" t="s">
        <v>777</v>
      </c>
      <c r="G92" s="297"/>
      <c r="H92" s="273" t="s">
        <v>800</v>
      </c>
      <c r="I92" s="273" t="s">
        <v>773</v>
      </c>
      <c r="J92" s="273">
        <v>255</v>
      </c>
      <c r="K92" s="287"/>
    </row>
    <row r="93" s="1" customFormat="1" ht="15" customHeight="1">
      <c r="B93" s="298"/>
      <c r="C93" s="273" t="s">
        <v>801</v>
      </c>
      <c r="D93" s="273"/>
      <c r="E93" s="273"/>
      <c r="F93" s="296" t="s">
        <v>771</v>
      </c>
      <c r="G93" s="297"/>
      <c r="H93" s="273" t="s">
        <v>802</v>
      </c>
      <c r="I93" s="273" t="s">
        <v>803</v>
      </c>
      <c r="J93" s="273"/>
      <c r="K93" s="287"/>
    </row>
    <row r="94" s="1" customFormat="1" ht="15" customHeight="1">
      <c r="B94" s="298"/>
      <c r="C94" s="273" t="s">
        <v>804</v>
      </c>
      <c r="D94" s="273"/>
      <c r="E94" s="273"/>
      <c r="F94" s="296" t="s">
        <v>771</v>
      </c>
      <c r="G94" s="297"/>
      <c r="H94" s="273" t="s">
        <v>805</v>
      </c>
      <c r="I94" s="273" t="s">
        <v>806</v>
      </c>
      <c r="J94" s="273"/>
      <c r="K94" s="287"/>
    </row>
    <row r="95" s="1" customFormat="1" ht="15" customHeight="1">
      <c r="B95" s="298"/>
      <c r="C95" s="273" t="s">
        <v>807</v>
      </c>
      <c r="D95" s="273"/>
      <c r="E95" s="273"/>
      <c r="F95" s="296" t="s">
        <v>771</v>
      </c>
      <c r="G95" s="297"/>
      <c r="H95" s="273" t="s">
        <v>807</v>
      </c>
      <c r="I95" s="273" t="s">
        <v>806</v>
      </c>
      <c r="J95" s="273"/>
      <c r="K95" s="287"/>
    </row>
    <row r="96" s="1" customFormat="1" ht="15" customHeight="1">
      <c r="B96" s="298"/>
      <c r="C96" s="273" t="s">
        <v>35</v>
      </c>
      <c r="D96" s="273"/>
      <c r="E96" s="273"/>
      <c r="F96" s="296" t="s">
        <v>771</v>
      </c>
      <c r="G96" s="297"/>
      <c r="H96" s="273" t="s">
        <v>808</v>
      </c>
      <c r="I96" s="273" t="s">
        <v>806</v>
      </c>
      <c r="J96" s="273"/>
      <c r="K96" s="287"/>
    </row>
    <row r="97" s="1" customFormat="1" ht="15" customHeight="1">
      <c r="B97" s="298"/>
      <c r="C97" s="273" t="s">
        <v>45</v>
      </c>
      <c r="D97" s="273"/>
      <c r="E97" s="273"/>
      <c r="F97" s="296" t="s">
        <v>771</v>
      </c>
      <c r="G97" s="297"/>
      <c r="H97" s="273" t="s">
        <v>809</v>
      </c>
      <c r="I97" s="273" t="s">
        <v>806</v>
      </c>
      <c r="J97" s="273"/>
      <c r="K97" s="287"/>
    </row>
    <row r="98" s="1" customFormat="1" ht="15" customHeight="1">
      <c r="B98" s="301"/>
      <c r="C98" s="302"/>
      <c r="D98" s="302"/>
      <c r="E98" s="302"/>
      <c r="F98" s="302"/>
      <c r="G98" s="302"/>
      <c r="H98" s="302"/>
      <c r="I98" s="302"/>
      <c r="J98" s="302"/>
      <c r="K98" s="303"/>
    </row>
    <row r="99" s="1" customFormat="1" ht="18.75" customHeight="1">
      <c r="B99" s="304"/>
      <c r="C99" s="305"/>
      <c r="D99" s="305"/>
      <c r="E99" s="305"/>
      <c r="F99" s="305"/>
      <c r="G99" s="305"/>
      <c r="H99" s="305"/>
      <c r="I99" s="305"/>
      <c r="J99" s="305"/>
      <c r="K99" s="304"/>
    </row>
    <row r="100" s="1" customFormat="1" ht="18.75" customHeight="1">
      <c r="B100" s="281"/>
      <c r="C100" s="281"/>
      <c r="D100" s="281"/>
      <c r="E100" s="281"/>
      <c r="F100" s="281"/>
      <c r="G100" s="281"/>
      <c r="H100" s="281"/>
      <c r="I100" s="281"/>
      <c r="J100" s="281"/>
      <c r="K100" s="281"/>
    </row>
    <row r="101" s="1" customFormat="1" ht="7.5" customHeight="1">
      <c r="B101" s="282"/>
      <c r="C101" s="283"/>
      <c r="D101" s="283"/>
      <c r="E101" s="283"/>
      <c r="F101" s="283"/>
      <c r="G101" s="283"/>
      <c r="H101" s="283"/>
      <c r="I101" s="283"/>
      <c r="J101" s="283"/>
      <c r="K101" s="284"/>
    </row>
    <row r="102" s="1" customFormat="1" ht="45" customHeight="1">
      <c r="B102" s="285"/>
      <c r="C102" s="286" t="s">
        <v>810</v>
      </c>
      <c r="D102" s="286"/>
      <c r="E102" s="286"/>
      <c r="F102" s="286"/>
      <c r="G102" s="286"/>
      <c r="H102" s="286"/>
      <c r="I102" s="286"/>
      <c r="J102" s="286"/>
      <c r="K102" s="287"/>
    </row>
    <row r="103" s="1" customFormat="1" ht="17.25" customHeight="1">
      <c r="B103" s="285"/>
      <c r="C103" s="288" t="s">
        <v>765</v>
      </c>
      <c r="D103" s="288"/>
      <c r="E103" s="288"/>
      <c r="F103" s="288" t="s">
        <v>766</v>
      </c>
      <c r="G103" s="289"/>
      <c r="H103" s="288" t="s">
        <v>51</v>
      </c>
      <c r="I103" s="288" t="s">
        <v>54</v>
      </c>
      <c r="J103" s="288" t="s">
        <v>767</v>
      </c>
      <c r="K103" s="287"/>
    </row>
    <row r="104" s="1" customFormat="1" ht="17.25" customHeight="1">
      <c r="B104" s="285"/>
      <c r="C104" s="290" t="s">
        <v>768</v>
      </c>
      <c r="D104" s="290"/>
      <c r="E104" s="290"/>
      <c r="F104" s="291" t="s">
        <v>769</v>
      </c>
      <c r="G104" s="292"/>
      <c r="H104" s="290"/>
      <c r="I104" s="290"/>
      <c r="J104" s="290" t="s">
        <v>770</v>
      </c>
      <c r="K104" s="287"/>
    </row>
    <row r="105" s="1" customFormat="1" ht="5.25" customHeight="1">
      <c r="B105" s="285"/>
      <c r="C105" s="288"/>
      <c r="D105" s="288"/>
      <c r="E105" s="288"/>
      <c r="F105" s="288"/>
      <c r="G105" s="306"/>
      <c r="H105" s="288"/>
      <c r="I105" s="288"/>
      <c r="J105" s="288"/>
      <c r="K105" s="287"/>
    </row>
    <row r="106" s="1" customFormat="1" ht="15" customHeight="1">
      <c r="B106" s="285"/>
      <c r="C106" s="273" t="s">
        <v>50</v>
      </c>
      <c r="D106" s="295"/>
      <c r="E106" s="295"/>
      <c r="F106" s="296" t="s">
        <v>771</v>
      </c>
      <c r="G106" s="273"/>
      <c r="H106" s="273" t="s">
        <v>811</v>
      </c>
      <c r="I106" s="273" t="s">
        <v>773</v>
      </c>
      <c r="J106" s="273">
        <v>20</v>
      </c>
      <c r="K106" s="287"/>
    </row>
    <row r="107" s="1" customFormat="1" ht="15" customHeight="1">
      <c r="B107" s="285"/>
      <c r="C107" s="273" t="s">
        <v>774</v>
      </c>
      <c r="D107" s="273"/>
      <c r="E107" s="273"/>
      <c r="F107" s="296" t="s">
        <v>771</v>
      </c>
      <c r="G107" s="273"/>
      <c r="H107" s="273" t="s">
        <v>811</v>
      </c>
      <c r="I107" s="273" t="s">
        <v>773</v>
      </c>
      <c r="J107" s="273">
        <v>120</v>
      </c>
      <c r="K107" s="287"/>
    </row>
    <row r="108" s="1" customFormat="1" ht="15" customHeight="1">
      <c r="B108" s="298"/>
      <c r="C108" s="273" t="s">
        <v>776</v>
      </c>
      <c r="D108" s="273"/>
      <c r="E108" s="273"/>
      <c r="F108" s="296" t="s">
        <v>777</v>
      </c>
      <c r="G108" s="273"/>
      <c r="H108" s="273" t="s">
        <v>811</v>
      </c>
      <c r="I108" s="273" t="s">
        <v>773</v>
      </c>
      <c r="J108" s="273">
        <v>50</v>
      </c>
      <c r="K108" s="287"/>
    </row>
    <row r="109" s="1" customFormat="1" ht="15" customHeight="1">
      <c r="B109" s="298"/>
      <c r="C109" s="273" t="s">
        <v>779</v>
      </c>
      <c r="D109" s="273"/>
      <c r="E109" s="273"/>
      <c r="F109" s="296" t="s">
        <v>771</v>
      </c>
      <c r="G109" s="273"/>
      <c r="H109" s="273" t="s">
        <v>811</v>
      </c>
      <c r="I109" s="273" t="s">
        <v>781</v>
      </c>
      <c r="J109" s="273"/>
      <c r="K109" s="287"/>
    </row>
    <row r="110" s="1" customFormat="1" ht="15" customHeight="1">
      <c r="B110" s="298"/>
      <c r="C110" s="273" t="s">
        <v>790</v>
      </c>
      <c r="D110" s="273"/>
      <c r="E110" s="273"/>
      <c r="F110" s="296" t="s">
        <v>777</v>
      </c>
      <c r="G110" s="273"/>
      <c r="H110" s="273" t="s">
        <v>811</v>
      </c>
      <c r="I110" s="273" t="s">
        <v>773</v>
      </c>
      <c r="J110" s="273">
        <v>50</v>
      </c>
      <c r="K110" s="287"/>
    </row>
    <row r="111" s="1" customFormat="1" ht="15" customHeight="1">
      <c r="B111" s="298"/>
      <c r="C111" s="273" t="s">
        <v>798</v>
      </c>
      <c r="D111" s="273"/>
      <c r="E111" s="273"/>
      <c r="F111" s="296" t="s">
        <v>777</v>
      </c>
      <c r="G111" s="273"/>
      <c r="H111" s="273" t="s">
        <v>811</v>
      </c>
      <c r="I111" s="273" t="s">
        <v>773</v>
      </c>
      <c r="J111" s="273">
        <v>50</v>
      </c>
      <c r="K111" s="287"/>
    </row>
    <row r="112" s="1" customFormat="1" ht="15" customHeight="1">
      <c r="B112" s="298"/>
      <c r="C112" s="273" t="s">
        <v>796</v>
      </c>
      <c r="D112" s="273"/>
      <c r="E112" s="273"/>
      <c r="F112" s="296" t="s">
        <v>777</v>
      </c>
      <c r="G112" s="273"/>
      <c r="H112" s="273" t="s">
        <v>811</v>
      </c>
      <c r="I112" s="273" t="s">
        <v>773</v>
      </c>
      <c r="J112" s="273">
        <v>50</v>
      </c>
      <c r="K112" s="287"/>
    </row>
    <row r="113" s="1" customFormat="1" ht="15" customHeight="1">
      <c r="B113" s="298"/>
      <c r="C113" s="273" t="s">
        <v>50</v>
      </c>
      <c r="D113" s="273"/>
      <c r="E113" s="273"/>
      <c r="F113" s="296" t="s">
        <v>771</v>
      </c>
      <c r="G113" s="273"/>
      <c r="H113" s="273" t="s">
        <v>812</v>
      </c>
      <c r="I113" s="273" t="s">
        <v>773</v>
      </c>
      <c r="J113" s="273">
        <v>20</v>
      </c>
      <c r="K113" s="287"/>
    </row>
    <row r="114" s="1" customFormat="1" ht="15" customHeight="1">
      <c r="B114" s="298"/>
      <c r="C114" s="273" t="s">
        <v>813</v>
      </c>
      <c r="D114" s="273"/>
      <c r="E114" s="273"/>
      <c r="F114" s="296" t="s">
        <v>771</v>
      </c>
      <c r="G114" s="273"/>
      <c r="H114" s="273" t="s">
        <v>814</v>
      </c>
      <c r="I114" s="273" t="s">
        <v>773</v>
      </c>
      <c r="J114" s="273">
        <v>120</v>
      </c>
      <c r="K114" s="287"/>
    </row>
    <row r="115" s="1" customFormat="1" ht="15" customHeight="1">
      <c r="B115" s="298"/>
      <c r="C115" s="273" t="s">
        <v>35</v>
      </c>
      <c r="D115" s="273"/>
      <c r="E115" s="273"/>
      <c r="F115" s="296" t="s">
        <v>771</v>
      </c>
      <c r="G115" s="273"/>
      <c r="H115" s="273" t="s">
        <v>815</v>
      </c>
      <c r="I115" s="273" t="s">
        <v>806</v>
      </c>
      <c r="J115" s="273"/>
      <c r="K115" s="287"/>
    </row>
    <row r="116" s="1" customFormat="1" ht="15" customHeight="1">
      <c r="B116" s="298"/>
      <c r="C116" s="273" t="s">
        <v>45</v>
      </c>
      <c r="D116" s="273"/>
      <c r="E116" s="273"/>
      <c r="F116" s="296" t="s">
        <v>771</v>
      </c>
      <c r="G116" s="273"/>
      <c r="H116" s="273" t="s">
        <v>816</v>
      </c>
      <c r="I116" s="273" t="s">
        <v>806</v>
      </c>
      <c r="J116" s="273"/>
      <c r="K116" s="287"/>
    </row>
    <row r="117" s="1" customFormat="1" ht="15" customHeight="1">
      <c r="B117" s="298"/>
      <c r="C117" s="273" t="s">
        <v>54</v>
      </c>
      <c r="D117" s="273"/>
      <c r="E117" s="273"/>
      <c r="F117" s="296" t="s">
        <v>771</v>
      </c>
      <c r="G117" s="273"/>
      <c r="H117" s="273" t="s">
        <v>817</v>
      </c>
      <c r="I117" s="273" t="s">
        <v>818</v>
      </c>
      <c r="J117" s="273"/>
      <c r="K117" s="287"/>
    </row>
    <row r="118" s="1" customFormat="1" ht="15" customHeight="1">
      <c r="B118" s="301"/>
      <c r="C118" s="307"/>
      <c r="D118" s="307"/>
      <c r="E118" s="307"/>
      <c r="F118" s="307"/>
      <c r="G118" s="307"/>
      <c r="H118" s="307"/>
      <c r="I118" s="307"/>
      <c r="J118" s="307"/>
      <c r="K118" s="303"/>
    </row>
    <row r="119" s="1" customFormat="1" ht="18.75" customHeight="1">
      <c r="B119" s="308"/>
      <c r="C119" s="309"/>
      <c r="D119" s="309"/>
      <c r="E119" s="309"/>
      <c r="F119" s="310"/>
      <c r="G119" s="309"/>
      <c r="H119" s="309"/>
      <c r="I119" s="309"/>
      <c r="J119" s="309"/>
      <c r="K119" s="308"/>
    </row>
    <row r="120" s="1" customFormat="1" ht="18.75" customHeight="1">
      <c r="B120" s="281"/>
      <c r="C120" s="281"/>
      <c r="D120" s="281"/>
      <c r="E120" s="281"/>
      <c r="F120" s="281"/>
      <c r="G120" s="281"/>
      <c r="H120" s="281"/>
      <c r="I120" s="281"/>
      <c r="J120" s="281"/>
      <c r="K120" s="281"/>
    </row>
    <row r="121" s="1" customFormat="1" ht="7.5" customHeight="1">
      <c r="B121" s="311"/>
      <c r="C121" s="312"/>
      <c r="D121" s="312"/>
      <c r="E121" s="312"/>
      <c r="F121" s="312"/>
      <c r="G121" s="312"/>
      <c r="H121" s="312"/>
      <c r="I121" s="312"/>
      <c r="J121" s="312"/>
      <c r="K121" s="313"/>
    </row>
    <row r="122" s="1" customFormat="1" ht="45" customHeight="1">
      <c r="B122" s="314"/>
      <c r="C122" s="264" t="s">
        <v>819</v>
      </c>
      <c r="D122" s="264"/>
      <c r="E122" s="264"/>
      <c r="F122" s="264"/>
      <c r="G122" s="264"/>
      <c r="H122" s="264"/>
      <c r="I122" s="264"/>
      <c r="J122" s="264"/>
      <c r="K122" s="315"/>
    </row>
    <row r="123" s="1" customFormat="1" ht="17.25" customHeight="1">
      <c r="B123" s="316"/>
      <c r="C123" s="288" t="s">
        <v>765</v>
      </c>
      <c r="D123" s="288"/>
      <c r="E123" s="288"/>
      <c r="F123" s="288" t="s">
        <v>766</v>
      </c>
      <c r="G123" s="289"/>
      <c r="H123" s="288" t="s">
        <v>51</v>
      </c>
      <c r="I123" s="288" t="s">
        <v>54</v>
      </c>
      <c r="J123" s="288" t="s">
        <v>767</v>
      </c>
      <c r="K123" s="317"/>
    </row>
    <row r="124" s="1" customFormat="1" ht="17.25" customHeight="1">
      <c r="B124" s="316"/>
      <c r="C124" s="290" t="s">
        <v>768</v>
      </c>
      <c r="D124" s="290"/>
      <c r="E124" s="290"/>
      <c r="F124" s="291" t="s">
        <v>769</v>
      </c>
      <c r="G124" s="292"/>
      <c r="H124" s="290"/>
      <c r="I124" s="290"/>
      <c r="J124" s="290" t="s">
        <v>770</v>
      </c>
      <c r="K124" s="317"/>
    </row>
    <row r="125" s="1" customFormat="1" ht="5.25" customHeight="1">
      <c r="B125" s="318"/>
      <c r="C125" s="293"/>
      <c r="D125" s="293"/>
      <c r="E125" s="293"/>
      <c r="F125" s="293"/>
      <c r="G125" s="319"/>
      <c r="H125" s="293"/>
      <c r="I125" s="293"/>
      <c r="J125" s="293"/>
      <c r="K125" s="320"/>
    </row>
    <row r="126" s="1" customFormat="1" ht="15" customHeight="1">
      <c r="B126" s="318"/>
      <c r="C126" s="273" t="s">
        <v>774</v>
      </c>
      <c r="D126" s="295"/>
      <c r="E126" s="295"/>
      <c r="F126" s="296" t="s">
        <v>771</v>
      </c>
      <c r="G126" s="273"/>
      <c r="H126" s="273" t="s">
        <v>811</v>
      </c>
      <c r="I126" s="273" t="s">
        <v>773</v>
      </c>
      <c r="J126" s="273">
        <v>120</v>
      </c>
      <c r="K126" s="321"/>
    </row>
    <row r="127" s="1" customFormat="1" ht="15" customHeight="1">
      <c r="B127" s="318"/>
      <c r="C127" s="273" t="s">
        <v>820</v>
      </c>
      <c r="D127" s="273"/>
      <c r="E127" s="273"/>
      <c r="F127" s="296" t="s">
        <v>771</v>
      </c>
      <c r="G127" s="273"/>
      <c r="H127" s="273" t="s">
        <v>821</v>
      </c>
      <c r="I127" s="273" t="s">
        <v>773</v>
      </c>
      <c r="J127" s="273" t="s">
        <v>822</v>
      </c>
      <c r="K127" s="321"/>
    </row>
    <row r="128" s="1" customFormat="1" ht="15" customHeight="1">
      <c r="B128" s="318"/>
      <c r="C128" s="273" t="s">
        <v>719</v>
      </c>
      <c r="D128" s="273"/>
      <c r="E128" s="273"/>
      <c r="F128" s="296" t="s">
        <v>771</v>
      </c>
      <c r="G128" s="273"/>
      <c r="H128" s="273" t="s">
        <v>823</v>
      </c>
      <c r="I128" s="273" t="s">
        <v>773</v>
      </c>
      <c r="J128" s="273" t="s">
        <v>822</v>
      </c>
      <c r="K128" s="321"/>
    </row>
    <row r="129" s="1" customFormat="1" ht="15" customHeight="1">
      <c r="B129" s="318"/>
      <c r="C129" s="273" t="s">
        <v>782</v>
      </c>
      <c r="D129" s="273"/>
      <c r="E129" s="273"/>
      <c r="F129" s="296" t="s">
        <v>777</v>
      </c>
      <c r="G129" s="273"/>
      <c r="H129" s="273" t="s">
        <v>783</v>
      </c>
      <c r="I129" s="273" t="s">
        <v>773</v>
      </c>
      <c r="J129" s="273">
        <v>15</v>
      </c>
      <c r="K129" s="321"/>
    </row>
    <row r="130" s="1" customFormat="1" ht="15" customHeight="1">
      <c r="B130" s="318"/>
      <c r="C130" s="299" t="s">
        <v>784</v>
      </c>
      <c r="D130" s="299"/>
      <c r="E130" s="299"/>
      <c r="F130" s="300" t="s">
        <v>777</v>
      </c>
      <c r="G130" s="299"/>
      <c r="H130" s="299" t="s">
        <v>785</v>
      </c>
      <c r="I130" s="299" t="s">
        <v>773</v>
      </c>
      <c r="J130" s="299">
        <v>15</v>
      </c>
      <c r="K130" s="321"/>
    </row>
    <row r="131" s="1" customFormat="1" ht="15" customHeight="1">
      <c r="B131" s="318"/>
      <c r="C131" s="299" t="s">
        <v>786</v>
      </c>
      <c r="D131" s="299"/>
      <c r="E131" s="299"/>
      <c r="F131" s="300" t="s">
        <v>777</v>
      </c>
      <c r="G131" s="299"/>
      <c r="H131" s="299" t="s">
        <v>787</v>
      </c>
      <c r="I131" s="299" t="s">
        <v>773</v>
      </c>
      <c r="J131" s="299">
        <v>20</v>
      </c>
      <c r="K131" s="321"/>
    </row>
    <row r="132" s="1" customFormat="1" ht="15" customHeight="1">
      <c r="B132" s="318"/>
      <c r="C132" s="299" t="s">
        <v>788</v>
      </c>
      <c r="D132" s="299"/>
      <c r="E132" s="299"/>
      <c r="F132" s="300" t="s">
        <v>777</v>
      </c>
      <c r="G132" s="299"/>
      <c r="H132" s="299" t="s">
        <v>789</v>
      </c>
      <c r="I132" s="299" t="s">
        <v>773</v>
      </c>
      <c r="J132" s="299">
        <v>20</v>
      </c>
      <c r="K132" s="321"/>
    </row>
    <row r="133" s="1" customFormat="1" ht="15" customHeight="1">
      <c r="B133" s="318"/>
      <c r="C133" s="273" t="s">
        <v>776</v>
      </c>
      <c r="D133" s="273"/>
      <c r="E133" s="273"/>
      <c r="F133" s="296" t="s">
        <v>777</v>
      </c>
      <c r="G133" s="273"/>
      <c r="H133" s="273" t="s">
        <v>811</v>
      </c>
      <c r="I133" s="273" t="s">
        <v>773</v>
      </c>
      <c r="J133" s="273">
        <v>50</v>
      </c>
      <c r="K133" s="321"/>
    </row>
    <row r="134" s="1" customFormat="1" ht="15" customHeight="1">
      <c r="B134" s="318"/>
      <c r="C134" s="273" t="s">
        <v>790</v>
      </c>
      <c r="D134" s="273"/>
      <c r="E134" s="273"/>
      <c r="F134" s="296" t="s">
        <v>777</v>
      </c>
      <c r="G134" s="273"/>
      <c r="H134" s="273" t="s">
        <v>811</v>
      </c>
      <c r="I134" s="273" t="s">
        <v>773</v>
      </c>
      <c r="J134" s="273">
        <v>50</v>
      </c>
      <c r="K134" s="321"/>
    </row>
    <row r="135" s="1" customFormat="1" ht="15" customHeight="1">
      <c r="B135" s="318"/>
      <c r="C135" s="273" t="s">
        <v>796</v>
      </c>
      <c r="D135" s="273"/>
      <c r="E135" s="273"/>
      <c r="F135" s="296" t="s">
        <v>777</v>
      </c>
      <c r="G135" s="273"/>
      <c r="H135" s="273" t="s">
        <v>811</v>
      </c>
      <c r="I135" s="273" t="s">
        <v>773</v>
      </c>
      <c r="J135" s="273">
        <v>50</v>
      </c>
      <c r="K135" s="321"/>
    </row>
    <row r="136" s="1" customFormat="1" ht="15" customHeight="1">
      <c r="B136" s="318"/>
      <c r="C136" s="273" t="s">
        <v>798</v>
      </c>
      <c r="D136" s="273"/>
      <c r="E136" s="273"/>
      <c r="F136" s="296" t="s">
        <v>777</v>
      </c>
      <c r="G136" s="273"/>
      <c r="H136" s="273" t="s">
        <v>811</v>
      </c>
      <c r="I136" s="273" t="s">
        <v>773</v>
      </c>
      <c r="J136" s="273">
        <v>50</v>
      </c>
      <c r="K136" s="321"/>
    </row>
    <row r="137" s="1" customFormat="1" ht="15" customHeight="1">
      <c r="B137" s="318"/>
      <c r="C137" s="273" t="s">
        <v>799</v>
      </c>
      <c r="D137" s="273"/>
      <c r="E137" s="273"/>
      <c r="F137" s="296" t="s">
        <v>777</v>
      </c>
      <c r="G137" s="273"/>
      <c r="H137" s="273" t="s">
        <v>824</v>
      </c>
      <c r="I137" s="273" t="s">
        <v>773</v>
      </c>
      <c r="J137" s="273">
        <v>255</v>
      </c>
      <c r="K137" s="321"/>
    </row>
    <row r="138" s="1" customFormat="1" ht="15" customHeight="1">
      <c r="B138" s="318"/>
      <c r="C138" s="273" t="s">
        <v>801</v>
      </c>
      <c r="D138" s="273"/>
      <c r="E138" s="273"/>
      <c r="F138" s="296" t="s">
        <v>771</v>
      </c>
      <c r="G138" s="273"/>
      <c r="H138" s="273" t="s">
        <v>825</v>
      </c>
      <c r="I138" s="273" t="s">
        <v>803</v>
      </c>
      <c r="J138" s="273"/>
      <c r="K138" s="321"/>
    </row>
    <row r="139" s="1" customFormat="1" ht="15" customHeight="1">
      <c r="B139" s="318"/>
      <c r="C139" s="273" t="s">
        <v>804</v>
      </c>
      <c r="D139" s="273"/>
      <c r="E139" s="273"/>
      <c r="F139" s="296" t="s">
        <v>771</v>
      </c>
      <c r="G139" s="273"/>
      <c r="H139" s="273" t="s">
        <v>826</v>
      </c>
      <c r="I139" s="273" t="s">
        <v>806</v>
      </c>
      <c r="J139" s="273"/>
      <c r="K139" s="321"/>
    </row>
    <row r="140" s="1" customFormat="1" ht="15" customHeight="1">
      <c r="B140" s="318"/>
      <c r="C140" s="273" t="s">
        <v>807</v>
      </c>
      <c r="D140" s="273"/>
      <c r="E140" s="273"/>
      <c r="F140" s="296" t="s">
        <v>771</v>
      </c>
      <c r="G140" s="273"/>
      <c r="H140" s="273" t="s">
        <v>807</v>
      </c>
      <c r="I140" s="273" t="s">
        <v>806</v>
      </c>
      <c r="J140" s="273"/>
      <c r="K140" s="321"/>
    </row>
    <row r="141" s="1" customFormat="1" ht="15" customHeight="1">
      <c r="B141" s="318"/>
      <c r="C141" s="273" t="s">
        <v>35</v>
      </c>
      <c r="D141" s="273"/>
      <c r="E141" s="273"/>
      <c r="F141" s="296" t="s">
        <v>771</v>
      </c>
      <c r="G141" s="273"/>
      <c r="H141" s="273" t="s">
        <v>827</v>
      </c>
      <c r="I141" s="273" t="s">
        <v>806</v>
      </c>
      <c r="J141" s="273"/>
      <c r="K141" s="321"/>
    </row>
    <row r="142" s="1" customFormat="1" ht="15" customHeight="1">
      <c r="B142" s="318"/>
      <c r="C142" s="273" t="s">
        <v>828</v>
      </c>
      <c r="D142" s="273"/>
      <c r="E142" s="273"/>
      <c r="F142" s="296" t="s">
        <v>771</v>
      </c>
      <c r="G142" s="273"/>
      <c r="H142" s="273" t="s">
        <v>829</v>
      </c>
      <c r="I142" s="273" t="s">
        <v>806</v>
      </c>
      <c r="J142" s="273"/>
      <c r="K142" s="321"/>
    </row>
    <row r="143" s="1" customFormat="1" ht="15" customHeight="1">
      <c r="B143" s="322"/>
      <c r="C143" s="323"/>
      <c r="D143" s="323"/>
      <c r="E143" s="323"/>
      <c r="F143" s="323"/>
      <c r="G143" s="323"/>
      <c r="H143" s="323"/>
      <c r="I143" s="323"/>
      <c r="J143" s="323"/>
      <c r="K143" s="324"/>
    </row>
    <row r="144" s="1" customFormat="1" ht="18.75" customHeight="1">
      <c r="B144" s="309"/>
      <c r="C144" s="309"/>
      <c r="D144" s="309"/>
      <c r="E144" s="309"/>
      <c r="F144" s="310"/>
      <c r="G144" s="309"/>
      <c r="H144" s="309"/>
      <c r="I144" s="309"/>
      <c r="J144" s="309"/>
      <c r="K144" s="309"/>
    </row>
    <row r="145" s="1" customFormat="1" ht="18.75" customHeight="1">
      <c r="B145" s="281"/>
      <c r="C145" s="281"/>
      <c r="D145" s="281"/>
      <c r="E145" s="281"/>
      <c r="F145" s="281"/>
      <c r="G145" s="281"/>
      <c r="H145" s="281"/>
      <c r="I145" s="281"/>
      <c r="J145" s="281"/>
      <c r="K145" s="281"/>
    </row>
    <row r="146" s="1" customFormat="1" ht="7.5" customHeight="1">
      <c r="B146" s="282"/>
      <c r="C146" s="283"/>
      <c r="D146" s="283"/>
      <c r="E146" s="283"/>
      <c r="F146" s="283"/>
      <c r="G146" s="283"/>
      <c r="H146" s="283"/>
      <c r="I146" s="283"/>
      <c r="J146" s="283"/>
      <c r="K146" s="284"/>
    </row>
    <row r="147" s="1" customFormat="1" ht="45" customHeight="1">
      <c r="B147" s="285"/>
      <c r="C147" s="286" t="s">
        <v>830</v>
      </c>
      <c r="D147" s="286"/>
      <c r="E147" s="286"/>
      <c r="F147" s="286"/>
      <c r="G147" s="286"/>
      <c r="H147" s="286"/>
      <c r="I147" s="286"/>
      <c r="J147" s="286"/>
      <c r="K147" s="287"/>
    </row>
    <row r="148" s="1" customFormat="1" ht="17.25" customHeight="1">
      <c r="B148" s="285"/>
      <c r="C148" s="288" t="s">
        <v>765</v>
      </c>
      <c r="D148" s="288"/>
      <c r="E148" s="288"/>
      <c r="F148" s="288" t="s">
        <v>766</v>
      </c>
      <c r="G148" s="289"/>
      <c r="H148" s="288" t="s">
        <v>51</v>
      </c>
      <c r="I148" s="288" t="s">
        <v>54</v>
      </c>
      <c r="J148" s="288" t="s">
        <v>767</v>
      </c>
      <c r="K148" s="287"/>
    </row>
    <row r="149" s="1" customFormat="1" ht="17.25" customHeight="1">
      <c r="B149" s="285"/>
      <c r="C149" s="290" t="s">
        <v>768</v>
      </c>
      <c r="D149" s="290"/>
      <c r="E149" s="290"/>
      <c r="F149" s="291" t="s">
        <v>769</v>
      </c>
      <c r="G149" s="292"/>
      <c r="H149" s="290"/>
      <c r="I149" s="290"/>
      <c r="J149" s="290" t="s">
        <v>770</v>
      </c>
      <c r="K149" s="287"/>
    </row>
    <row r="150" s="1" customFormat="1" ht="5.25" customHeight="1">
      <c r="B150" s="298"/>
      <c r="C150" s="293"/>
      <c r="D150" s="293"/>
      <c r="E150" s="293"/>
      <c r="F150" s="293"/>
      <c r="G150" s="294"/>
      <c r="H150" s="293"/>
      <c r="I150" s="293"/>
      <c r="J150" s="293"/>
      <c r="K150" s="321"/>
    </row>
    <row r="151" s="1" customFormat="1" ht="15" customHeight="1">
      <c r="B151" s="298"/>
      <c r="C151" s="325" t="s">
        <v>774</v>
      </c>
      <c r="D151" s="273"/>
      <c r="E151" s="273"/>
      <c r="F151" s="326" t="s">
        <v>771</v>
      </c>
      <c r="G151" s="273"/>
      <c r="H151" s="325" t="s">
        <v>811</v>
      </c>
      <c r="I151" s="325" t="s">
        <v>773</v>
      </c>
      <c r="J151" s="325">
        <v>120</v>
      </c>
      <c r="K151" s="321"/>
    </row>
    <row r="152" s="1" customFormat="1" ht="15" customHeight="1">
      <c r="B152" s="298"/>
      <c r="C152" s="325" t="s">
        <v>820</v>
      </c>
      <c r="D152" s="273"/>
      <c r="E152" s="273"/>
      <c r="F152" s="326" t="s">
        <v>771</v>
      </c>
      <c r="G152" s="273"/>
      <c r="H152" s="325" t="s">
        <v>831</v>
      </c>
      <c r="I152" s="325" t="s">
        <v>773</v>
      </c>
      <c r="J152" s="325" t="s">
        <v>822</v>
      </c>
      <c r="K152" s="321"/>
    </row>
    <row r="153" s="1" customFormat="1" ht="15" customHeight="1">
      <c r="B153" s="298"/>
      <c r="C153" s="325" t="s">
        <v>719</v>
      </c>
      <c r="D153" s="273"/>
      <c r="E153" s="273"/>
      <c r="F153" s="326" t="s">
        <v>771</v>
      </c>
      <c r="G153" s="273"/>
      <c r="H153" s="325" t="s">
        <v>832</v>
      </c>
      <c r="I153" s="325" t="s">
        <v>773</v>
      </c>
      <c r="J153" s="325" t="s">
        <v>822</v>
      </c>
      <c r="K153" s="321"/>
    </row>
    <row r="154" s="1" customFormat="1" ht="15" customHeight="1">
      <c r="B154" s="298"/>
      <c r="C154" s="325" t="s">
        <v>776</v>
      </c>
      <c r="D154" s="273"/>
      <c r="E154" s="273"/>
      <c r="F154" s="326" t="s">
        <v>777</v>
      </c>
      <c r="G154" s="273"/>
      <c r="H154" s="325" t="s">
        <v>811</v>
      </c>
      <c r="I154" s="325" t="s">
        <v>773</v>
      </c>
      <c r="J154" s="325">
        <v>50</v>
      </c>
      <c r="K154" s="321"/>
    </row>
    <row r="155" s="1" customFormat="1" ht="15" customHeight="1">
      <c r="B155" s="298"/>
      <c r="C155" s="325" t="s">
        <v>779</v>
      </c>
      <c r="D155" s="273"/>
      <c r="E155" s="273"/>
      <c r="F155" s="326" t="s">
        <v>771</v>
      </c>
      <c r="G155" s="273"/>
      <c r="H155" s="325" t="s">
        <v>811</v>
      </c>
      <c r="I155" s="325" t="s">
        <v>781</v>
      </c>
      <c r="J155" s="325"/>
      <c r="K155" s="321"/>
    </row>
    <row r="156" s="1" customFormat="1" ht="15" customHeight="1">
      <c r="B156" s="298"/>
      <c r="C156" s="325" t="s">
        <v>790</v>
      </c>
      <c r="D156" s="273"/>
      <c r="E156" s="273"/>
      <c r="F156" s="326" t="s">
        <v>777</v>
      </c>
      <c r="G156" s="273"/>
      <c r="H156" s="325" t="s">
        <v>811</v>
      </c>
      <c r="I156" s="325" t="s">
        <v>773</v>
      </c>
      <c r="J156" s="325">
        <v>50</v>
      </c>
      <c r="K156" s="321"/>
    </row>
    <row r="157" s="1" customFormat="1" ht="15" customHeight="1">
      <c r="B157" s="298"/>
      <c r="C157" s="325" t="s">
        <v>798</v>
      </c>
      <c r="D157" s="273"/>
      <c r="E157" s="273"/>
      <c r="F157" s="326" t="s">
        <v>777</v>
      </c>
      <c r="G157" s="273"/>
      <c r="H157" s="325" t="s">
        <v>811</v>
      </c>
      <c r="I157" s="325" t="s">
        <v>773</v>
      </c>
      <c r="J157" s="325">
        <v>50</v>
      </c>
      <c r="K157" s="321"/>
    </row>
    <row r="158" s="1" customFormat="1" ht="15" customHeight="1">
      <c r="B158" s="298"/>
      <c r="C158" s="325" t="s">
        <v>796</v>
      </c>
      <c r="D158" s="273"/>
      <c r="E158" s="273"/>
      <c r="F158" s="326" t="s">
        <v>777</v>
      </c>
      <c r="G158" s="273"/>
      <c r="H158" s="325" t="s">
        <v>811</v>
      </c>
      <c r="I158" s="325" t="s">
        <v>773</v>
      </c>
      <c r="J158" s="325">
        <v>50</v>
      </c>
      <c r="K158" s="321"/>
    </row>
    <row r="159" s="1" customFormat="1" ht="15" customHeight="1">
      <c r="B159" s="298"/>
      <c r="C159" s="325" t="s">
        <v>96</v>
      </c>
      <c r="D159" s="273"/>
      <c r="E159" s="273"/>
      <c r="F159" s="326" t="s">
        <v>771</v>
      </c>
      <c r="G159" s="273"/>
      <c r="H159" s="325" t="s">
        <v>833</v>
      </c>
      <c r="I159" s="325" t="s">
        <v>773</v>
      </c>
      <c r="J159" s="325" t="s">
        <v>834</v>
      </c>
      <c r="K159" s="321"/>
    </row>
    <row r="160" s="1" customFormat="1" ht="15" customHeight="1">
      <c r="B160" s="298"/>
      <c r="C160" s="325" t="s">
        <v>835</v>
      </c>
      <c r="D160" s="273"/>
      <c r="E160" s="273"/>
      <c r="F160" s="326" t="s">
        <v>771</v>
      </c>
      <c r="G160" s="273"/>
      <c r="H160" s="325" t="s">
        <v>836</v>
      </c>
      <c r="I160" s="325" t="s">
        <v>806</v>
      </c>
      <c r="J160" s="325"/>
      <c r="K160" s="321"/>
    </row>
    <row r="161" s="1" customFormat="1" ht="15" customHeight="1">
      <c r="B161" s="327"/>
      <c r="C161" s="307"/>
      <c r="D161" s="307"/>
      <c r="E161" s="307"/>
      <c r="F161" s="307"/>
      <c r="G161" s="307"/>
      <c r="H161" s="307"/>
      <c r="I161" s="307"/>
      <c r="J161" s="307"/>
      <c r="K161" s="328"/>
    </row>
    <row r="162" s="1" customFormat="1" ht="18.75" customHeight="1">
      <c r="B162" s="309"/>
      <c r="C162" s="319"/>
      <c r="D162" s="319"/>
      <c r="E162" s="319"/>
      <c r="F162" s="329"/>
      <c r="G162" s="319"/>
      <c r="H162" s="319"/>
      <c r="I162" s="319"/>
      <c r="J162" s="319"/>
      <c r="K162" s="309"/>
    </row>
    <row r="163" s="1" customFormat="1" ht="18.75" customHeight="1">
      <c r="B163" s="281"/>
      <c r="C163" s="281"/>
      <c r="D163" s="281"/>
      <c r="E163" s="281"/>
      <c r="F163" s="281"/>
      <c r="G163" s="281"/>
      <c r="H163" s="281"/>
      <c r="I163" s="281"/>
      <c r="J163" s="281"/>
      <c r="K163" s="281"/>
    </row>
    <row r="164" s="1" customFormat="1" ht="7.5" customHeight="1">
      <c r="B164" s="260"/>
      <c r="C164" s="261"/>
      <c r="D164" s="261"/>
      <c r="E164" s="261"/>
      <c r="F164" s="261"/>
      <c r="G164" s="261"/>
      <c r="H164" s="261"/>
      <c r="I164" s="261"/>
      <c r="J164" s="261"/>
      <c r="K164" s="262"/>
    </row>
    <row r="165" s="1" customFormat="1" ht="45" customHeight="1">
      <c r="B165" s="263"/>
      <c r="C165" s="264" t="s">
        <v>837</v>
      </c>
      <c r="D165" s="264"/>
      <c r="E165" s="264"/>
      <c r="F165" s="264"/>
      <c r="G165" s="264"/>
      <c r="H165" s="264"/>
      <c r="I165" s="264"/>
      <c r="J165" s="264"/>
      <c r="K165" s="265"/>
    </row>
    <row r="166" s="1" customFormat="1" ht="17.25" customHeight="1">
      <c r="B166" s="263"/>
      <c r="C166" s="288" t="s">
        <v>765</v>
      </c>
      <c r="D166" s="288"/>
      <c r="E166" s="288"/>
      <c r="F166" s="288" t="s">
        <v>766</v>
      </c>
      <c r="G166" s="330"/>
      <c r="H166" s="331" t="s">
        <v>51</v>
      </c>
      <c r="I166" s="331" t="s">
        <v>54</v>
      </c>
      <c r="J166" s="288" t="s">
        <v>767</v>
      </c>
      <c r="K166" s="265"/>
    </row>
    <row r="167" s="1" customFormat="1" ht="17.25" customHeight="1">
      <c r="B167" s="266"/>
      <c r="C167" s="290" t="s">
        <v>768</v>
      </c>
      <c r="D167" s="290"/>
      <c r="E167" s="290"/>
      <c r="F167" s="291" t="s">
        <v>769</v>
      </c>
      <c r="G167" s="332"/>
      <c r="H167" s="333"/>
      <c r="I167" s="333"/>
      <c r="J167" s="290" t="s">
        <v>770</v>
      </c>
      <c r="K167" s="268"/>
    </row>
    <row r="168" s="1" customFormat="1" ht="5.25" customHeight="1">
      <c r="B168" s="298"/>
      <c r="C168" s="293"/>
      <c r="D168" s="293"/>
      <c r="E168" s="293"/>
      <c r="F168" s="293"/>
      <c r="G168" s="294"/>
      <c r="H168" s="293"/>
      <c r="I168" s="293"/>
      <c r="J168" s="293"/>
      <c r="K168" s="321"/>
    </row>
    <row r="169" s="1" customFormat="1" ht="15" customHeight="1">
      <c r="B169" s="298"/>
      <c r="C169" s="273" t="s">
        <v>774</v>
      </c>
      <c r="D169" s="273"/>
      <c r="E169" s="273"/>
      <c r="F169" s="296" t="s">
        <v>771</v>
      </c>
      <c r="G169" s="273"/>
      <c r="H169" s="273" t="s">
        <v>811</v>
      </c>
      <c r="I169" s="273" t="s">
        <v>773</v>
      </c>
      <c r="J169" s="273">
        <v>120</v>
      </c>
      <c r="K169" s="321"/>
    </row>
    <row r="170" s="1" customFormat="1" ht="15" customHeight="1">
      <c r="B170" s="298"/>
      <c r="C170" s="273" t="s">
        <v>820</v>
      </c>
      <c r="D170" s="273"/>
      <c r="E170" s="273"/>
      <c r="F170" s="296" t="s">
        <v>771</v>
      </c>
      <c r="G170" s="273"/>
      <c r="H170" s="273" t="s">
        <v>821</v>
      </c>
      <c r="I170" s="273" t="s">
        <v>773</v>
      </c>
      <c r="J170" s="273" t="s">
        <v>822</v>
      </c>
      <c r="K170" s="321"/>
    </row>
    <row r="171" s="1" customFormat="1" ht="15" customHeight="1">
      <c r="B171" s="298"/>
      <c r="C171" s="273" t="s">
        <v>719</v>
      </c>
      <c r="D171" s="273"/>
      <c r="E171" s="273"/>
      <c r="F171" s="296" t="s">
        <v>771</v>
      </c>
      <c r="G171" s="273"/>
      <c r="H171" s="273" t="s">
        <v>838</v>
      </c>
      <c r="I171" s="273" t="s">
        <v>773</v>
      </c>
      <c r="J171" s="273" t="s">
        <v>822</v>
      </c>
      <c r="K171" s="321"/>
    </row>
    <row r="172" s="1" customFormat="1" ht="15" customHeight="1">
      <c r="B172" s="298"/>
      <c r="C172" s="273" t="s">
        <v>776</v>
      </c>
      <c r="D172" s="273"/>
      <c r="E172" s="273"/>
      <c r="F172" s="296" t="s">
        <v>777</v>
      </c>
      <c r="G172" s="273"/>
      <c r="H172" s="273" t="s">
        <v>838</v>
      </c>
      <c r="I172" s="273" t="s">
        <v>773</v>
      </c>
      <c r="J172" s="273">
        <v>50</v>
      </c>
      <c r="K172" s="321"/>
    </row>
    <row r="173" s="1" customFormat="1" ht="15" customHeight="1">
      <c r="B173" s="298"/>
      <c r="C173" s="273" t="s">
        <v>779</v>
      </c>
      <c r="D173" s="273"/>
      <c r="E173" s="273"/>
      <c r="F173" s="296" t="s">
        <v>771</v>
      </c>
      <c r="G173" s="273"/>
      <c r="H173" s="273" t="s">
        <v>838</v>
      </c>
      <c r="I173" s="273" t="s">
        <v>781</v>
      </c>
      <c r="J173" s="273"/>
      <c r="K173" s="321"/>
    </row>
    <row r="174" s="1" customFormat="1" ht="15" customHeight="1">
      <c r="B174" s="298"/>
      <c r="C174" s="273" t="s">
        <v>790</v>
      </c>
      <c r="D174" s="273"/>
      <c r="E174" s="273"/>
      <c r="F174" s="296" t="s">
        <v>777</v>
      </c>
      <c r="G174" s="273"/>
      <c r="H174" s="273" t="s">
        <v>838</v>
      </c>
      <c r="I174" s="273" t="s">
        <v>773</v>
      </c>
      <c r="J174" s="273">
        <v>50</v>
      </c>
      <c r="K174" s="321"/>
    </row>
    <row r="175" s="1" customFormat="1" ht="15" customHeight="1">
      <c r="B175" s="298"/>
      <c r="C175" s="273" t="s">
        <v>798</v>
      </c>
      <c r="D175" s="273"/>
      <c r="E175" s="273"/>
      <c r="F175" s="296" t="s">
        <v>777</v>
      </c>
      <c r="G175" s="273"/>
      <c r="H175" s="273" t="s">
        <v>838</v>
      </c>
      <c r="I175" s="273" t="s">
        <v>773</v>
      </c>
      <c r="J175" s="273">
        <v>50</v>
      </c>
      <c r="K175" s="321"/>
    </row>
    <row r="176" s="1" customFormat="1" ht="15" customHeight="1">
      <c r="B176" s="298"/>
      <c r="C176" s="273" t="s">
        <v>796</v>
      </c>
      <c r="D176" s="273"/>
      <c r="E176" s="273"/>
      <c r="F176" s="296" t="s">
        <v>777</v>
      </c>
      <c r="G176" s="273"/>
      <c r="H176" s="273" t="s">
        <v>838</v>
      </c>
      <c r="I176" s="273" t="s">
        <v>773</v>
      </c>
      <c r="J176" s="273">
        <v>50</v>
      </c>
      <c r="K176" s="321"/>
    </row>
    <row r="177" s="1" customFormat="1" ht="15" customHeight="1">
      <c r="B177" s="298"/>
      <c r="C177" s="273" t="s">
        <v>108</v>
      </c>
      <c r="D177" s="273"/>
      <c r="E177" s="273"/>
      <c r="F177" s="296" t="s">
        <v>771</v>
      </c>
      <c r="G177" s="273"/>
      <c r="H177" s="273" t="s">
        <v>839</v>
      </c>
      <c r="I177" s="273" t="s">
        <v>840</v>
      </c>
      <c r="J177" s="273"/>
      <c r="K177" s="321"/>
    </row>
    <row r="178" s="1" customFormat="1" ht="15" customHeight="1">
      <c r="B178" s="298"/>
      <c r="C178" s="273" t="s">
        <v>54</v>
      </c>
      <c r="D178" s="273"/>
      <c r="E178" s="273"/>
      <c r="F178" s="296" t="s">
        <v>771</v>
      </c>
      <c r="G178" s="273"/>
      <c r="H178" s="273" t="s">
        <v>841</v>
      </c>
      <c r="I178" s="273" t="s">
        <v>842</v>
      </c>
      <c r="J178" s="273">
        <v>1</v>
      </c>
      <c r="K178" s="321"/>
    </row>
    <row r="179" s="1" customFormat="1" ht="15" customHeight="1">
      <c r="B179" s="298"/>
      <c r="C179" s="273" t="s">
        <v>50</v>
      </c>
      <c r="D179" s="273"/>
      <c r="E179" s="273"/>
      <c r="F179" s="296" t="s">
        <v>771</v>
      </c>
      <c r="G179" s="273"/>
      <c r="H179" s="273" t="s">
        <v>843</v>
      </c>
      <c r="I179" s="273" t="s">
        <v>773</v>
      </c>
      <c r="J179" s="273">
        <v>20</v>
      </c>
      <c r="K179" s="321"/>
    </row>
    <row r="180" s="1" customFormat="1" ht="15" customHeight="1">
      <c r="B180" s="298"/>
      <c r="C180" s="273" t="s">
        <v>51</v>
      </c>
      <c r="D180" s="273"/>
      <c r="E180" s="273"/>
      <c r="F180" s="296" t="s">
        <v>771</v>
      </c>
      <c r="G180" s="273"/>
      <c r="H180" s="273" t="s">
        <v>844</v>
      </c>
      <c r="I180" s="273" t="s">
        <v>773</v>
      </c>
      <c r="J180" s="273">
        <v>255</v>
      </c>
      <c r="K180" s="321"/>
    </row>
    <row r="181" s="1" customFormat="1" ht="15" customHeight="1">
      <c r="B181" s="298"/>
      <c r="C181" s="273" t="s">
        <v>109</v>
      </c>
      <c r="D181" s="273"/>
      <c r="E181" s="273"/>
      <c r="F181" s="296" t="s">
        <v>771</v>
      </c>
      <c r="G181" s="273"/>
      <c r="H181" s="273" t="s">
        <v>735</v>
      </c>
      <c r="I181" s="273" t="s">
        <v>773</v>
      </c>
      <c r="J181" s="273">
        <v>10</v>
      </c>
      <c r="K181" s="321"/>
    </row>
    <row r="182" s="1" customFormat="1" ht="15" customHeight="1">
      <c r="B182" s="298"/>
      <c r="C182" s="273" t="s">
        <v>110</v>
      </c>
      <c r="D182" s="273"/>
      <c r="E182" s="273"/>
      <c r="F182" s="296" t="s">
        <v>771</v>
      </c>
      <c r="G182" s="273"/>
      <c r="H182" s="273" t="s">
        <v>845</v>
      </c>
      <c r="I182" s="273" t="s">
        <v>806</v>
      </c>
      <c r="J182" s="273"/>
      <c r="K182" s="321"/>
    </row>
    <row r="183" s="1" customFormat="1" ht="15" customHeight="1">
      <c r="B183" s="298"/>
      <c r="C183" s="273" t="s">
        <v>846</v>
      </c>
      <c r="D183" s="273"/>
      <c r="E183" s="273"/>
      <c r="F183" s="296" t="s">
        <v>771</v>
      </c>
      <c r="G183" s="273"/>
      <c r="H183" s="273" t="s">
        <v>847</v>
      </c>
      <c r="I183" s="273" t="s">
        <v>806</v>
      </c>
      <c r="J183" s="273"/>
      <c r="K183" s="321"/>
    </row>
    <row r="184" s="1" customFormat="1" ht="15" customHeight="1">
      <c r="B184" s="298"/>
      <c r="C184" s="273" t="s">
        <v>835</v>
      </c>
      <c r="D184" s="273"/>
      <c r="E184" s="273"/>
      <c r="F184" s="296" t="s">
        <v>771</v>
      </c>
      <c r="G184" s="273"/>
      <c r="H184" s="273" t="s">
        <v>848</v>
      </c>
      <c r="I184" s="273" t="s">
        <v>806</v>
      </c>
      <c r="J184" s="273"/>
      <c r="K184" s="321"/>
    </row>
    <row r="185" s="1" customFormat="1" ht="15" customHeight="1">
      <c r="B185" s="298"/>
      <c r="C185" s="273" t="s">
        <v>112</v>
      </c>
      <c r="D185" s="273"/>
      <c r="E185" s="273"/>
      <c r="F185" s="296" t="s">
        <v>777</v>
      </c>
      <c r="G185" s="273"/>
      <c r="H185" s="273" t="s">
        <v>849</v>
      </c>
      <c r="I185" s="273" t="s">
        <v>773</v>
      </c>
      <c r="J185" s="273">
        <v>50</v>
      </c>
      <c r="K185" s="321"/>
    </row>
    <row r="186" s="1" customFormat="1" ht="15" customHeight="1">
      <c r="B186" s="298"/>
      <c r="C186" s="273" t="s">
        <v>850</v>
      </c>
      <c r="D186" s="273"/>
      <c r="E186" s="273"/>
      <c r="F186" s="296" t="s">
        <v>777</v>
      </c>
      <c r="G186" s="273"/>
      <c r="H186" s="273" t="s">
        <v>851</v>
      </c>
      <c r="I186" s="273" t="s">
        <v>852</v>
      </c>
      <c r="J186" s="273"/>
      <c r="K186" s="321"/>
    </row>
    <row r="187" s="1" customFormat="1" ht="15" customHeight="1">
      <c r="B187" s="298"/>
      <c r="C187" s="273" t="s">
        <v>853</v>
      </c>
      <c r="D187" s="273"/>
      <c r="E187" s="273"/>
      <c r="F187" s="296" t="s">
        <v>777</v>
      </c>
      <c r="G187" s="273"/>
      <c r="H187" s="273" t="s">
        <v>854</v>
      </c>
      <c r="I187" s="273" t="s">
        <v>852</v>
      </c>
      <c r="J187" s="273"/>
      <c r="K187" s="321"/>
    </row>
    <row r="188" s="1" customFormat="1" ht="15" customHeight="1">
      <c r="B188" s="298"/>
      <c r="C188" s="273" t="s">
        <v>855</v>
      </c>
      <c r="D188" s="273"/>
      <c r="E188" s="273"/>
      <c r="F188" s="296" t="s">
        <v>777</v>
      </c>
      <c r="G188" s="273"/>
      <c r="H188" s="273" t="s">
        <v>856</v>
      </c>
      <c r="I188" s="273" t="s">
        <v>852</v>
      </c>
      <c r="J188" s="273"/>
      <c r="K188" s="321"/>
    </row>
    <row r="189" s="1" customFormat="1" ht="15" customHeight="1">
      <c r="B189" s="298"/>
      <c r="C189" s="334" t="s">
        <v>857</v>
      </c>
      <c r="D189" s="273"/>
      <c r="E189" s="273"/>
      <c r="F189" s="296" t="s">
        <v>777</v>
      </c>
      <c r="G189" s="273"/>
      <c r="H189" s="273" t="s">
        <v>858</v>
      </c>
      <c r="I189" s="273" t="s">
        <v>859</v>
      </c>
      <c r="J189" s="335" t="s">
        <v>860</v>
      </c>
      <c r="K189" s="321"/>
    </row>
    <row r="190" s="1" customFormat="1" ht="15" customHeight="1">
      <c r="B190" s="298"/>
      <c r="C190" s="334" t="s">
        <v>39</v>
      </c>
      <c r="D190" s="273"/>
      <c r="E190" s="273"/>
      <c r="F190" s="296" t="s">
        <v>771</v>
      </c>
      <c r="G190" s="273"/>
      <c r="H190" s="270" t="s">
        <v>861</v>
      </c>
      <c r="I190" s="273" t="s">
        <v>862</v>
      </c>
      <c r="J190" s="273"/>
      <c r="K190" s="321"/>
    </row>
    <row r="191" s="1" customFormat="1" ht="15" customHeight="1">
      <c r="B191" s="298"/>
      <c r="C191" s="334" t="s">
        <v>863</v>
      </c>
      <c r="D191" s="273"/>
      <c r="E191" s="273"/>
      <c r="F191" s="296" t="s">
        <v>771</v>
      </c>
      <c r="G191" s="273"/>
      <c r="H191" s="273" t="s">
        <v>864</v>
      </c>
      <c r="I191" s="273" t="s">
        <v>806</v>
      </c>
      <c r="J191" s="273"/>
      <c r="K191" s="321"/>
    </row>
    <row r="192" s="1" customFormat="1" ht="15" customHeight="1">
      <c r="B192" s="298"/>
      <c r="C192" s="334" t="s">
        <v>865</v>
      </c>
      <c r="D192" s="273"/>
      <c r="E192" s="273"/>
      <c r="F192" s="296" t="s">
        <v>771</v>
      </c>
      <c r="G192" s="273"/>
      <c r="H192" s="273" t="s">
        <v>866</v>
      </c>
      <c r="I192" s="273" t="s">
        <v>806</v>
      </c>
      <c r="J192" s="273"/>
      <c r="K192" s="321"/>
    </row>
    <row r="193" s="1" customFormat="1" ht="15" customHeight="1">
      <c r="B193" s="298"/>
      <c r="C193" s="334" t="s">
        <v>867</v>
      </c>
      <c r="D193" s="273"/>
      <c r="E193" s="273"/>
      <c r="F193" s="296" t="s">
        <v>777</v>
      </c>
      <c r="G193" s="273"/>
      <c r="H193" s="273" t="s">
        <v>868</v>
      </c>
      <c r="I193" s="273" t="s">
        <v>806</v>
      </c>
      <c r="J193" s="273"/>
      <c r="K193" s="321"/>
    </row>
    <row r="194" s="1" customFormat="1" ht="15" customHeight="1">
      <c r="B194" s="327"/>
      <c r="C194" s="336"/>
      <c r="D194" s="307"/>
      <c r="E194" s="307"/>
      <c r="F194" s="307"/>
      <c r="G194" s="307"/>
      <c r="H194" s="307"/>
      <c r="I194" s="307"/>
      <c r="J194" s="307"/>
      <c r="K194" s="328"/>
    </row>
    <row r="195" s="1" customFormat="1" ht="18.75" customHeight="1">
      <c r="B195" s="309"/>
      <c r="C195" s="319"/>
      <c r="D195" s="319"/>
      <c r="E195" s="319"/>
      <c r="F195" s="329"/>
      <c r="G195" s="319"/>
      <c r="H195" s="319"/>
      <c r="I195" s="319"/>
      <c r="J195" s="319"/>
      <c r="K195" s="309"/>
    </row>
    <row r="196" s="1" customFormat="1" ht="18.75" customHeight="1">
      <c r="B196" s="309"/>
      <c r="C196" s="319"/>
      <c r="D196" s="319"/>
      <c r="E196" s="319"/>
      <c r="F196" s="329"/>
      <c r="G196" s="319"/>
      <c r="H196" s="319"/>
      <c r="I196" s="319"/>
      <c r="J196" s="319"/>
      <c r="K196" s="309"/>
    </row>
    <row r="197" s="1" customFormat="1" ht="18.75" customHeight="1">
      <c r="B197" s="281"/>
      <c r="C197" s="281"/>
      <c r="D197" s="281"/>
      <c r="E197" s="281"/>
      <c r="F197" s="281"/>
      <c r="G197" s="281"/>
      <c r="H197" s="281"/>
      <c r="I197" s="281"/>
      <c r="J197" s="281"/>
      <c r="K197" s="281"/>
    </row>
    <row r="198" s="1" customFormat="1" ht="13.5">
      <c r="B198" s="260"/>
      <c r="C198" s="261"/>
      <c r="D198" s="261"/>
      <c r="E198" s="261"/>
      <c r="F198" s="261"/>
      <c r="G198" s="261"/>
      <c r="H198" s="261"/>
      <c r="I198" s="261"/>
      <c r="J198" s="261"/>
      <c r="K198" s="262"/>
    </row>
    <row r="199" s="1" customFormat="1" ht="21">
      <c r="B199" s="263"/>
      <c r="C199" s="264" t="s">
        <v>869</v>
      </c>
      <c r="D199" s="264"/>
      <c r="E199" s="264"/>
      <c r="F199" s="264"/>
      <c r="G199" s="264"/>
      <c r="H199" s="264"/>
      <c r="I199" s="264"/>
      <c r="J199" s="264"/>
      <c r="K199" s="265"/>
    </row>
    <row r="200" s="1" customFormat="1" ht="25.5" customHeight="1">
      <c r="B200" s="263"/>
      <c r="C200" s="337" t="s">
        <v>870</v>
      </c>
      <c r="D200" s="337"/>
      <c r="E200" s="337"/>
      <c r="F200" s="337" t="s">
        <v>871</v>
      </c>
      <c r="G200" s="338"/>
      <c r="H200" s="337" t="s">
        <v>872</v>
      </c>
      <c r="I200" s="337"/>
      <c r="J200" s="337"/>
      <c r="K200" s="265"/>
    </row>
    <row r="201" s="1" customFormat="1" ht="5.25" customHeight="1">
      <c r="B201" s="298"/>
      <c r="C201" s="293"/>
      <c r="D201" s="293"/>
      <c r="E201" s="293"/>
      <c r="F201" s="293"/>
      <c r="G201" s="319"/>
      <c r="H201" s="293"/>
      <c r="I201" s="293"/>
      <c r="J201" s="293"/>
      <c r="K201" s="321"/>
    </row>
    <row r="202" s="1" customFormat="1" ht="15" customHeight="1">
      <c r="B202" s="298"/>
      <c r="C202" s="273" t="s">
        <v>862</v>
      </c>
      <c r="D202" s="273"/>
      <c r="E202" s="273"/>
      <c r="F202" s="296" t="s">
        <v>40</v>
      </c>
      <c r="G202" s="273"/>
      <c r="H202" s="273" t="s">
        <v>873</v>
      </c>
      <c r="I202" s="273"/>
      <c r="J202" s="273"/>
      <c r="K202" s="321"/>
    </row>
    <row r="203" s="1" customFormat="1" ht="15" customHeight="1">
      <c r="B203" s="298"/>
      <c r="C203" s="273"/>
      <c r="D203" s="273"/>
      <c r="E203" s="273"/>
      <c r="F203" s="296" t="s">
        <v>41</v>
      </c>
      <c r="G203" s="273"/>
      <c r="H203" s="273" t="s">
        <v>874</v>
      </c>
      <c r="I203" s="273"/>
      <c r="J203" s="273"/>
      <c r="K203" s="321"/>
    </row>
    <row r="204" s="1" customFormat="1" ht="15" customHeight="1">
      <c r="B204" s="298"/>
      <c r="C204" s="273"/>
      <c r="D204" s="273"/>
      <c r="E204" s="273"/>
      <c r="F204" s="296" t="s">
        <v>44</v>
      </c>
      <c r="G204" s="273"/>
      <c r="H204" s="273" t="s">
        <v>875</v>
      </c>
      <c r="I204" s="273"/>
      <c r="J204" s="273"/>
      <c r="K204" s="321"/>
    </row>
    <row r="205" s="1" customFormat="1" ht="15" customHeight="1">
      <c r="B205" s="298"/>
      <c r="C205" s="273"/>
      <c r="D205" s="273"/>
      <c r="E205" s="273"/>
      <c r="F205" s="296" t="s">
        <v>42</v>
      </c>
      <c r="G205" s="273"/>
      <c r="H205" s="273" t="s">
        <v>876</v>
      </c>
      <c r="I205" s="273"/>
      <c r="J205" s="273"/>
      <c r="K205" s="321"/>
    </row>
    <row r="206" s="1" customFormat="1" ht="15" customHeight="1">
      <c r="B206" s="298"/>
      <c r="C206" s="273"/>
      <c r="D206" s="273"/>
      <c r="E206" s="273"/>
      <c r="F206" s="296" t="s">
        <v>43</v>
      </c>
      <c r="G206" s="273"/>
      <c r="H206" s="273" t="s">
        <v>877</v>
      </c>
      <c r="I206" s="273"/>
      <c r="J206" s="273"/>
      <c r="K206" s="321"/>
    </row>
    <row r="207" s="1" customFormat="1" ht="15" customHeight="1">
      <c r="B207" s="298"/>
      <c r="C207" s="273"/>
      <c r="D207" s="273"/>
      <c r="E207" s="273"/>
      <c r="F207" s="296"/>
      <c r="G207" s="273"/>
      <c r="H207" s="273"/>
      <c r="I207" s="273"/>
      <c r="J207" s="273"/>
      <c r="K207" s="321"/>
    </row>
    <row r="208" s="1" customFormat="1" ht="15" customHeight="1">
      <c r="B208" s="298"/>
      <c r="C208" s="273" t="s">
        <v>818</v>
      </c>
      <c r="D208" s="273"/>
      <c r="E208" s="273"/>
      <c r="F208" s="296" t="s">
        <v>76</v>
      </c>
      <c r="G208" s="273"/>
      <c r="H208" s="273" t="s">
        <v>878</v>
      </c>
      <c r="I208" s="273"/>
      <c r="J208" s="273"/>
      <c r="K208" s="321"/>
    </row>
    <row r="209" s="1" customFormat="1" ht="15" customHeight="1">
      <c r="B209" s="298"/>
      <c r="C209" s="273"/>
      <c r="D209" s="273"/>
      <c r="E209" s="273"/>
      <c r="F209" s="296" t="s">
        <v>715</v>
      </c>
      <c r="G209" s="273"/>
      <c r="H209" s="273" t="s">
        <v>716</v>
      </c>
      <c r="I209" s="273"/>
      <c r="J209" s="273"/>
      <c r="K209" s="321"/>
    </row>
    <row r="210" s="1" customFormat="1" ht="15" customHeight="1">
      <c r="B210" s="298"/>
      <c r="C210" s="273"/>
      <c r="D210" s="273"/>
      <c r="E210" s="273"/>
      <c r="F210" s="296" t="s">
        <v>713</v>
      </c>
      <c r="G210" s="273"/>
      <c r="H210" s="273" t="s">
        <v>879</v>
      </c>
      <c r="I210" s="273"/>
      <c r="J210" s="273"/>
      <c r="K210" s="321"/>
    </row>
    <row r="211" s="1" customFormat="1" ht="15" customHeight="1">
      <c r="B211" s="339"/>
      <c r="C211" s="273"/>
      <c r="D211" s="273"/>
      <c r="E211" s="273"/>
      <c r="F211" s="296" t="s">
        <v>87</v>
      </c>
      <c r="G211" s="334"/>
      <c r="H211" s="325" t="s">
        <v>88</v>
      </c>
      <c r="I211" s="325"/>
      <c r="J211" s="325"/>
      <c r="K211" s="340"/>
    </row>
    <row r="212" s="1" customFormat="1" ht="15" customHeight="1">
      <c r="B212" s="339"/>
      <c r="C212" s="273"/>
      <c r="D212" s="273"/>
      <c r="E212" s="273"/>
      <c r="F212" s="296" t="s">
        <v>717</v>
      </c>
      <c r="G212" s="334"/>
      <c r="H212" s="325" t="s">
        <v>670</v>
      </c>
      <c r="I212" s="325"/>
      <c r="J212" s="325"/>
      <c r="K212" s="340"/>
    </row>
    <row r="213" s="1" customFormat="1" ht="15" customHeight="1">
      <c r="B213" s="339"/>
      <c r="C213" s="273"/>
      <c r="D213" s="273"/>
      <c r="E213" s="273"/>
      <c r="F213" s="296"/>
      <c r="G213" s="334"/>
      <c r="H213" s="325"/>
      <c r="I213" s="325"/>
      <c r="J213" s="325"/>
      <c r="K213" s="340"/>
    </row>
    <row r="214" s="1" customFormat="1" ht="15" customHeight="1">
      <c r="B214" s="339"/>
      <c r="C214" s="273" t="s">
        <v>842</v>
      </c>
      <c r="D214" s="273"/>
      <c r="E214" s="273"/>
      <c r="F214" s="296">
        <v>1</v>
      </c>
      <c r="G214" s="334"/>
      <c r="H214" s="325" t="s">
        <v>880</v>
      </c>
      <c r="I214" s="325"/>
      <c r="J214" s="325"/>
      <c r="K214" s="340"/>
    </row>
    <row r="215" s="1" customFormat="1" ht="15" customHeight="1">
      <c r="B215" s="339"/>
      <c r="C215" s="273"/>
      <c r="D215" s="273"/>
      <c r="E215" s="273"/>
      <c r="F215" s="296">
        <v>2</v>
      </c>
      <c r="G215" s="334"/>
      <c r="H215" s="325" t="s">
        <v>881</v>
      </c>
      <c r="I215" s="325"/>
      <c r="J215" s="325"/>
      <c r="K215" s="340"/>
    </row>
    <row r="216" s="1" customFormat="1" ht="15" customHeight="1">
      <c r="B216" s="339"/>
      <c r="C216" s="273"/>
      <c r="D216" s="273"/>
      <c r="E216" s="273"/>
      <c r="F216" s="296">
        <v>3</v>
      </c>
      <c r="G216" s="334"/>
      <c r="H216" s="325" t="s">
        <v>882</v>
      </c>
      <c r="I216" s="325"/>
      <c r="J216" s="325"/>
      <c r="K216" s="340"/>
    </row>
    <row r="217" s="1" customFormat="1" ht="15" customHeight="1">
      <c r="B217" s="339"/>
      <c r="C217" s="273"/>
      <c r="D217" s="273"/>
      <c r="E217" s="273"/>
      <c r="F217" s="296">
        <v>4</v>
      </c>
      <c r="G217" s="334"/>
      <c r="H217" s="325" t="s">
        <v>883</v>
      </c>
      <c r="I217" s="325"/>
      <c r="J217" s="325"/>
      <c r="K217" s="340"/>
    </row>
    <row r="218" s="1" customFormat="1" ht="12.75" customHeight="1">
      <c r="B218" s="341"/>
      <c r="C218" s="342"/>
      <c r="D218" s="342"/>
      <c r="E218" s="342"/>
      <c r="F218" s="342"/>
      <c r="G218" s="342"/>
      <c r="H218" s="342"/>
      <c r="I218" s="342"/>
      <c r="J218" s="342"/>
      <c r="K218" s="343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Hana Zajíčková</dc:creator>
  <cp:lastModifiedBy>Hana Zajíčková</cp:lastModifiedBy>
  <dcterms:created xsi:type="dcterms:W3CDTF">2021-01-11T14:26:20Z</dcterms:created>
  <dcterms:modified xsi:type="dcterms:W3CDTF">2021-01-11T14:26:27Z</dcterms:modified>
</cp:coreProperties>
</file>